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210" windowHeight="7935" firstSheet="1" activeTab="7"/>
  </bookViews>
  <sheets>
    <sheet name="Foglio4" sheetId="1" r:id="rId1"/>
    <sheet name="Foglio3" sheetId="2" r:id="rId2"/>
    <sheet name="TRE LATI" sheetId="3" r:id="rId3"/>
    <sheet name="2 LATI 1 ANGOLO" sheetId="4" r:id="rId4"/>
    <sheet name="Foglio6" sheetId="5" r:id="rId5"/>
    <sheet name="Foglio5" sheetId="6" r:id="rId6"/>
    <sheet name="Foglio2" sheetId="7" r:id="rId7"/>
    <sheet name="Foglio1" sheetId="8" r:id="rId8"/>
    <sheet name="PAGINA INIZIALE" sheetId="9" r:id="rId9"/>
    <sheet name="2 ANGOLI 1 LATO" sheetId="10" r:id="rId10"/>
    <sheet name="2 LATI e ANGOLO COMPRESO" sheetId="11" r:id="rId11"/>
  </sheets>
  <definedNames/>
  <calcPr fullCalcOnLoad="1"/>
</workbook>
</file>

<file path=xl/sharedStrings.xml><?xml version="1.0" encoding="utf-8"?>
<sst xmlns="http://schemas.openxmlformats.org/spreadsheetml/2006/main" count="231" uniqueCount="64">
  <si>
    <t>a</t>
  </si>
  <si>
    <t>c</t>
  </si>
  <si>
    <t>A</t>
  </si>
  <si>
    <t>B</t>
  </si>
  <si>
    <t>C</t>
  </si>
  <si>
    <t>,</t>
  </si>
  <si>
    <t>,,</t>
  </si>
  <si>
    <t>centesimali</t>
  </si>
  <si>
    <t xml:space="preserve">   </t>
  </si>
  <si>
    <t>sessages.</t>
  </si>
  <si>
    <t>sessadec.</t>
  </si>
  <si>
    <t>g=</t>
  </si>
  <si>
    <t>b=</t>
  </si>
  <si>
    <t>c=</t>
  </si>
  <si>
    <t>a=</t>
  </si>
  <si>
    <t>mq - superficie</t>
  </si>
  <si>
    <t>m - perimetro</t>
  </si>
  <si>
    <t>radianti</t>
  </si>
  <si>
    <t xml:space="preserve">          b</t>
  </si>
  <si>
    <t xml:space="preserve">           b</t>
  </si>
  <si>
    <t>PAGINA INIZIALE</t>
  </si>
  <si>
    <t xml:space="preserve">    PROGRAMMI PER LA RISOLUZIONE DEI TRIANGOLI QUALUNQUE</t>
  </si>
  <si>
    <t xml:space="preserve">              NOTI DUE LATI E L'ANGOLO FRA ESSI COMPRESO</t>
  </si>
  <si>
    <t xml:space="preserve">             </t>
  </si>
  <si>
    <t xml:space="preserve"> NOTI DUE ANGOLI E UN LATO</t>
  </si>
  <si>
    <t xml:space="preserve">        </t>
  </si>
  <si>
    <t xml:space="preserve">          NOTI TRE LATI </t>
  </si>
  <si>
    <t xml:space="preserve">     A</t>
  </si>
  <si>
    <t xml:space="preserve">                NOTI DUE LATI E UN ANGOLO </t>
  </si>
  <si>
    <t xml:space="preserve">            b</t>
  </si>
  <si>
    <t xml:space="preserve">  b</t>
  </si>
  <si>
    <t xml:space="preserve">    PROGRAMMA PER LA RISOLUZIONE DEI TRIANGOLI </t>
  </si>
  <si>
    <r>
      <t xml:space="preserve">Triangoli </t>
    </r>
    <r>
      <rPr>
        <b/>
        <sz val="14"/>
        <color indexed="10"/>
        <rFont val="Arial"/>
        <family val="2"/>
      </rPr>
      <t>Rettangoli</t>
    </r>
  </si>
  <si>
    <t xml:space="preserve">    PROGRAMMI PER LA RISOLUZIONE DEI TRIANGOLI RETTANGOLI</t>
  </si>
  <si>
    <t xml:space="preserve"> NOTI IPOTENUSA E CATETO</t>
  </si>
  <si>
    <t xml:space="preserve">       b</t>
  </si>
  <si>
    <t xml:space="preserve">   a</t>
  </si>
  <si>
    <t xml:space="preserve">       b=</t>
  </si>
  <si>
    <t xml:space="preserve">         NOTI I DUE CATETI</t>
  </si>
  <si>
    <t xml:space="preserve">   a=</t>
  </si>
  <si>
    <t>NOTI IPOTENUSA E ANGOLO ACUTO</t>
  </si>
  <si>
    <r>
      <t>g</t>
    </r>
    <r>
      <rPr>
        <i/>
        <sz val="14"/>
        <rFont val="Arial"/>
        <family val="2"/>
      </rPr>
      <t>=</t>
    </r>
  </si>
  <si>
    <t>NOTI CATETO E ANGOLO ACUTO</t>
  </si>
  <si>
    <t xml:space="preserve">          b=</t>
  </si>
  <si>
    <r>
      <t xml:space="preserve">     gli </t>
    </r>
    <r>
      <rPr>
        <sz val="14"/>
        <color indexed="10"/>
        <rFont val="Arial"/>
        <family val="2"/>
      </rPr>
      <t>angoli</t>
    </r>
    <r>
      <rPr>
        <sz val="14"/>
        <rFont val="Arial"/>
        <family val="2"/>
      </rPr>
      <t xml:space="preserve"> verranno espressi </t>
    </r>
    <r>
      <rPr>
        <sz val="14"/>
        <color indexed="10"/>
        <rFont val="Arial"/>
        <family val="2"/>
      </rPr>
      <t>in centesimali</t>
    </r>
  </si>
  <si>
    <r>
      <t xml:space="preserve">     </t>
    </r>
    <r>
      <rPr>
        <sz val="14"/>
        <rFont val="Arial"/>
        <family val="2"/>
      </rPr>
      <t xml:space="preserve">gli </t>
    </r>
    <r>
      <rPr>
        <sz val="14"/>
        <color indexed="10"/>
        <rFont val="Arial"/>
        <family val="2"/>
      </rPr>
      <t>angoli</t>
    </r>
    <r>
      <rPr>
        <sz val="14"/>
        <rFont val="Arial"/>
        <family val="2"/>
      </rPr>
      <t xml:space="preserve"> verranno espressi </t>
    </r>
    <r>
      <rPr>
        <sz val="14"/>
        <color indexed="10"/>
        <rFont val="Arial"/>
        <family val="2"/>
      </rPr>
      <t>in centesimali</t>
    </r>
  </si>
  <si>
    <r>
      <t xml:space="preserve">     </t>
    </r>
    <r>
      <rPr>
        <sz val="14"/>
        <rFont val="Arial"/>
        <family val="2"/>
      </rPr>
      <t xml:space="preserve">gli </t>
    </r>
    <r>
      <rPr>
        <sz val="14"/>
        <color indexed="10"/>
        <rFont val="Arial"/>
        <family val="2"/>
      </rPr>
      <t>angoli</t>
    </r>
    <r>
      <rPr>
        <sz val="14"/>
        <rFont val="Arial"/>
        <family val="2"/>
      </rPr>
      <t xml:space="preserve"> vanno espressi </t>
    </r>
    <r>
      <rPr>
        <sz val="14"/>
        <color indexed="10"/>
        <rFont val="Arial"/>
        <family val="2"/>
      </rPr>
      <t>in centesimali</t>
    </r>
  </si>
  <si>
    <r>
      <t>NOTI</t>
    </r>
    <r>
      <rPr>
        <b/>
        <sz val="10"/>
        <color indexed="10"/>
        <rFont val="Arial"/>
        <family val="2"/>
      </rPr>
      <t xml:space="preserve"> cateto e angolo acuto</t>
    </r>
  </si>
  <si>
    <r>
      <t xml:space="preserve">NOTI </t>
    </r>
    <r>
      <rPr>
        <b/>
        <sz val="10"/>
        <color indexed="10"/>
        <rFont val="Arial"/>
        <family val="2"/>
      </rPr>
      <t>ipotenusa e cateto</t>
    </r>
  </si>
  <si>
    <r>
      <t>NOTI</t>
    </r>
    <r>
      <rPr>
        <b/>
        <sz val="10"/>
        <color indexed="10"/>
        <rFont val="Arial"/>
        <family val="2"/>
      </rPr>
      <t xml:space="preserve"> i due cateti </t>
    </r>
  </si>
  <si>
    <r>
      <t xml:space="preserve">NOTI </t>
    </r>
    <r>
      <rPr>
        <b/>
        <sz val="10"/>
        <color indexed="10"/>
        <rFont val="Arial"/>
        <family val="2"/>
      </rPr>
      <t xml:space="preserve">ipotenusa e angolo acuto </t>
    </r>
  </si>
  <si>
    <r>
      <t xml:space="preserve">NOTI </t>
    </r>
    <r>
      <rPr>
        <b/>
        <sz val="14"/>
        <color indexed="10"/>
        <rFont val="Arial"/>
        <family val="2"/>
      </rPr>
      <t>due lati e l'angolo fra essi compreso</t>
    </r>
  </si>
  <si>
    <r>
      <t>NOTI</t>
    </r>
    <r>
      <rPr>
        <b/>
        <sz val="14"/>
        <color indexed="10"/>
        <rFont val="Arial"/>
        <family val="2"/>
      </rPr>
      <t xml:space="preserve"> tre lati </t>
    </r>
  </si>
  <si>
    <r>
      <t xml:space="preserve">NOTI </t>
    </r>
    <r>
      <rPr>
        <b/>
        <sz val="14"/>
        <color indexed="10"/>
        <rFont val="Arial"/>
        <family val="2"/>
      </rPr>
      <t xml:space="preserve">due lati e un angolo </t>
    </r>
  </si>
  <si>
    <r>
      <t xml:space="preserve">NOTI </t>
    </r>
    <r>
      <rPr>
        <b/>
        <sz val="14"/>
        <color indexed="10"/>
        <rFont val="Arial"/>
        <family val="2"/>
      </rPr>
      <t>due angoli e un lato</t>
    </r>
  </si>
  <si>
    <r>
      <t>Triangoli</t>
    </r>
    <r>
      <rPr>
        <b/>
        <sz val="14"/>
        <color indexed="12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Qualunque</t>
    </r>
  </si>
  <si>
    <t>INDIETRO</t>
  </si>
  <si>
    <t>PG INIZIALE</t>
  </si>
  <si>
    <t>Tale proramma prevede la risoluzione dei quattro casi sotto indicati:</t>
  </si>
  <si>
    <t xml:space="preserve">            Tale proramma prevede la distinzione tra triangoli rettangoli e triangoli qualunque:</t>
  </si>
  <si>
    <t xml:space="preserve">                     selezionare la tipologia da esaminare. </t>
  </si>
  <si>
    <t xml:space="preserve">Tale proramma prevede la risoluzione dei quattro casi sotto indicati: </t>
  </si>
  <si>
    <t xml:space="preserve">                     selezionare la tipologia da esaminare.</t>
  </si>
  <si>
    <t>Immettere i dati nelle celle bordate in rosso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</si>
</sst>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00000"/>
  </numFmts>
  <fonts count="3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color indexed="10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4"/>
      <name val="Times New Roman"/>
      <family val="1"/>
    </font>
    <font>
      <b/>
      <sz val="11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sz val="10"/>
      <color indexed="12"/>
      <name val="Symbol"/>
      <family val="1"/>
    </font>
    <font>
      <sz val="14"/>
      <color indexed="10"/>
      <name val="Symbol"/>
      <family val="1"/>
    </font>
    <font>
      <b/>
      <sz val="14"/>
      <color indexed="10"/>
      <name val="Arial"/>
      <family val="2"/>
    </font>
    <font>
      <i/>
      <sz val="14"/>
      <name val="Arial"/>
      <family val="2"/>
    </font>
    <font>
      <i/>
      <sz val="14"/>
      <color indexed="12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sz val="14"/>
      <name val="Symbol"/>
      <family val="1"/>
    </font>
    <font>
      <sz val="14"/>
      <color indexed="12"/>
      <name val="Symbol"/>
      <family val="1"/>
    </font>
    <font>
      <i/>
      <sz val="12"/>
      <name val="Arial"/>
      <family val="2"/>
    </font>
    <font>
      <sz val="12"/>
      <name val="Symbol"/>
      <family val="1"/>
    </font>
    <font>
      <sz val="12"/>
      <color indexed="10"/>
      <name val="Symbol"/>
      <family val="1"/>
    </font>
    <font>
      <i/>
      <sz val="12"/>
      <color indexed="12"/>
      <name val="Arial"/>
      <family val="2"/>
    </font>
    <font>
      <i/>
      <sz val="12"/>
      <color indexed="10"/>
      <name val="Arial"/>
      <family val="2"/>
    </font>
    <font>
      <i/>
      <sz val="14"/>
      <name val="Symbol"/>
      <family val="1"/>
    </font>
    <font>
      <b/>
      <sz val="14"/>
      <color indexed="12"/>
      <name val="Arial"/>
      <family val="2"/>
    </font>
    <font>
      <u val="single"/>
      <sz val="14"/>
      <color indexed="12"/>
      <name val="Arial"/>
      <family val="0"/>
    </font>
    <font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>
        <color indexed="9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thick"/>
      <top style="double">
        <color indexed="9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 style="thick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medium">
        <color indexed="9"/>
      </top>
      <bottom style="thick"/>
    </border>
    <border>
      <left>
        <color indexed="63"/>
      </left>
      <right style="medium"/>
      <top style="medium">
        <color indexed="9"/>
      </top>
      <bottom style="thick"/>
    </border>
    <border>
      <left style="thick">
        <color indexed="9"/>
      </left>
      <right>
        <color indexed="63"/>
      </right>
      <top style="medium">
        <color indexed="9"/>
      </top>
      <bottom style="thick"/>
    </border>
    <border>
      <left>
        <color indexed="63"/>
      </left>
      <right style="thin"/>
      <top style="double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>
        <color indexed="9"/>
      </left>
      <right style="medium"/>
      <top style="thick">
        <color indexed="9"/>
      </top>
      <bottom style="thick"/>
    </border>
    <border>
      <left style="thick">
        <color indexed="9"/>
      </left>
      <right style="thick"/>
      <top style="thick">
        <color indexed="9"/>
      </top>
      <bottom style="thick"/>
    </border>
    <border>
      <left>
        <color indexed="63"/>
      </left>
      <right style="medium"/>
      <top style="double">
        <color indexed="9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</borders>
  <cellStyleXfs count="22">
    <xf numFmtId="0" fontId="0" fillId="0" borderId="0" applyFill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2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166" fontId="13" fillId="2" borderId="0" xfId="0" applyNumberFormat="1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166" fontId="13" fillId="2" borderId="0" xfId="0" applyNumberFormat="1" applyFon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/>
    </xf>
    <xf numFmtId="0" fontId="0" fillId="3" borderId="0" xfId="0" applyFill="1" applyBorder="1" applyAlignment="1">
      <alignment horizontal="right"/>
    </xf>
    <xf numFmtId="0" fontId="16" fillId="3" borderId="0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7" xfId="0" applyFill="1" applyBorder="1" applyAlignment="1">
      <alignment horizontal="right"/>
    </xf>
    <xf numFmtId="0" fontId="0" fillId="3" borderId="8" xfId="0" applyFill="1" applyBorder="1" applyAlignment="1">
      <alignment/>
    </xf>
    <xf numFmtId="0" fontId="5" fillId="3" borderId="4" xfId="0" applyFont="1" applyFill="1" applyBorder="1" applyAlignment="1">
      <alignment/>
    </xf>
    <xf numFmtId="0" fontId="6" fillId="2" borderId="0" xfId="0" applyFont="1" applyFill="1" applyAlignment="1">
      <alignment/>
    </xf>
    <xf numFmtId="0" fontId="9" fillId="2" borderId="0" xfId="15" applyFill="1" applyAlignment="1">
      <alignment/>
    </xf>
    <xf numFmtId="0" fontId="9" fillId="2" borderId="0" xfId="15" applyFill="1" applyAlignment="1" quotePrefix="1">
      <alignment/>
    </xf>
    <xf numFmtId="0" fontId="6" fillId="3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right"/>
    </xf>
    <xf numFmtId="166" fontId="19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166" fontId="7" fillId="3" borderId="0" xfId="0" applyNumberFormat="1" applyFont="1" applyFill="1" applyBorder="1" applyAlignment="1">
      <alignment horizontal="right"/>
    </xf>
    <xf numFmtId="2" fontId="22" fillId="3" borderId="0" xfId="0" applyNumberFormat="1" applyFont="1" applyFill="1" applyBorder="1" applyAlignment="1">
      <alignment horizontal="left"/>
    </xf>
    <xf numFmtId="0" fontId="23" fillId="3" borderId="0" xfId="0" applyFont="1" applyFill="1" applyBorder="1" applyAlignment="1">
      <alignment horizontal="center"/>
    </xf>
    <xf numFmtId="166" fontId="23" fillId="3" borderId="0" xfId="0" applyNumberFormat="1" applyFont="1" applyFill="1" applyBorder="1" applyAlignment="1">
      <alignment/>
    </xf>
    <xf numFmtId="0" fontId="6" fillId="3" borderId="7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18" fillId="3" borderId="7" xfId="0" applyFont="1" applyFill="1" applyBorder="1" applyAlignment="1">
      <alignment horizontal="right"/>
    </xf>
    <xf numFmtId="170" fontId="19" fillId="3" borderId="0" xfId="0" applyNumberFormat="1" applyFont="1" applyFill="1" applyBorder="1" applyAlignment="1">
      <alignment horizontal="left"/>
    </xf>
    <xf numFmtId="0" fontId="23" fillId="3" borderId="0" xfId="0" applyFont="1" applyFill="1" applyBorder="1" applyAlignment="1">
      <alignment horizontal="right"/>
    </xf>
    <xf numFmtId="2" fontId="19" fillId="3" borderId="0" xfId="0" applyNumberFormat="1" applyFont="1" applyFill="1" applyBorder="1" applyAlignment="1">
      <alignment horizontal="right"/>
    </xf>
    <xf numFmtId="2" fontId="19" fillId="3" borderId="0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24" fillId="3" borderId="0" xfId="0" applyFont="1" applyFill="1" applyBorder="1" applyAlignment="1">
      <alignment horizontal="right"/>
    </xf>
    <xf numFmtId="2" fontId="19" fillId="3" borderId="0" xfId="0" applyNumberFormat="1" applyFont="1" applyFill="1" applyBorder="1" applyAlignment="1">
      <alignment horizontal="left"/>
    </xf>
    <xf numFmtId="0" fontId="25" fillId="3" borderId="0" xfId="0" applyFont="1" applyFill="1" applyBorder="1" applyAlignment="1">
      <alignment horizontal="left"/>
    </xf>
    <xf numFmtId="166" fontId="19" fillId="3" borderId="0" xfId="0" applyNumberFormat="1" applyFont="1" applyFill="1" applyBorder="1" applyAlignment="1">
      <alignment/>
    </xf>
    <xf numFmtId="0" fontId="8" fillId="4" borderId="10" xfId="0" applyFont="1" applyFill="1" applyBorder="1" applyAlignment="1">
      <alignment/>
    </xf>
    <xf numFmtId="0" fontId="11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19" fillId="4" borderId="12" xfId="0" applyFont="1" applyFill="1" applyBorder="1" applyAlignment="1">
      <alignment/>
    </xf>
    <xf numFmtId="0" fontId="0" fillId="2" borderId="0" xfId="0" applyFont="1" applyFill="1" applyAlignment="1">
      <alignment/>
    </xf>
    <xf numFmtId="0" fontId="14" fillId="3" borderId="9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right"/>
    </xf>
    <xf numFmtId="0" fontId="14" fillId="3" borderId="9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right"/>
    </xf>
    <xf numFmtId="0" fontId="28" fillId="3" borderId="0" xfId="0" applyFont="1" applyFill="1" applyBorder="1" applyAlignment="1">
      <alignment horizontal="right"/>
    </xf>
    <xf numFmtId="166" fontId="11" fillId="3" borderId="0" xfId="0" applyNumberFormat="1" applyFont="1" applyFill="1" applyBorder="1" applyAlignment="1">
      <alignment horizontal="left"/>
    </xf>
    <xf numFmtId="0" fontId="15" fillId="3" borderId="0" xfId="0" applyFont="1" applyFill="1" applyBorder="1" applyAlignment="1">
      <alignment horizontal="right"/>
    </xf>
    <xf numFmtId="2" fontId="11" fillId="3" borderId="0" xfId="0" applyNumberFormat="1" applyFont="1" applyFill="1" applyBorder="1" applyAlignment="1">
      <alignment horizontal="right"/>
    </xf>
    <xf numFmtId="0" fontId="26" fillId="3" borderId="0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2" fontId="11" fillId="3" borderId="0" xfId="0" applyNumberFormat="1" applyFont="1" applyFill="1" applyBorder="1" applyAlignment="1">
      <alignment/>
    </xf>
    <xf numFmtId="0" fontId="29" fillId="3" borderId="0" xfId="0" applyFont="1" applyFill="1" applyBorder="1" applyAlignment="1">
      <alignment horizontal="center"/>
    </xf>
    <xf numFmtId="166" fontId="30" fillId="3" borderId="0" xfId="0" applyNumberFormat="1" applyFont="1" applyFill="1" applyBorder="1" applyAlignment="1">
      <alignment horizontal="right"/>
    </xf>
    <xf numFmtId="2" fontId="11" fillId="3" borderId="0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right"/>
    </xf>
    <xf numFmtId="0" fontId="21" fillId="3" borderId="0" xfId="0" applyFont="1" applyFill="1" applyBorder="1" applyAlignment="1">
      <alignment/>
    </xf>
    <xf numFmtId="0" fontId="6" fillId="3" borderId="4" xfId="0" applyFont="1" applyFill="1" applyBorder="1" applyAlignment="1">
      <alignment horizontal="center"/>
    </xf>
    <xf numFmtId="0" fontId="23" fillId="3" borderId="7" xfId="0" applyFont="1" applyFill="1" applyBorder="1" applyAlignment="1">
      <alignment/>
    </xf>
    <xf numFmtId="0" fontId="23" fillId="3" borderId="0" xfId="0" applyFont="1" applyFill="1" applyBorder="1" applyAlignment="1">
      <alignment horizontal="left"/>
    </xf>
    <xf numFmtId="2" fontId="23" fillId="3" borderId="0" xfId="0" applyNumberFormat="1" applyFont="1" applyFill="1" applyBorder="1" applyAlignment="1">
      <alignment horizontal="right"/>
    </xf>
    <xf numFmtId="0" fontId="21" fillId="3" borderId="7" xfId="0" applyFont="1" applyFill="1" applyBorder="1" applyAlignment="1">
      <alignment/>
    </xf>
    <xf numFmtId="2" fontId="23" fillId="3" borderId="0" xfId="0" applyNumberFormat="1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31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 vertical="top"/>
    </xf>
    <xf numFmtId="0" fontId="7" fillId="3" borderId="7" xfId="0" applyFont="1" applyFill="1" applyBorder="1" applyAlignment="1">
      <alignment/>
    </xf>
    <xf numFmtId="0" fontId="25" fillId="3" borderId="0" xfId="0" applyFont="1" applyFill="1" applyBorder="1" applyAlignment="1">
      <alignment horizontal="right"/>
    </xf>
    <xf numFmtId="166" fontId="32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0" fillId="3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6" fillId="5" borderId="9" xfId="0" applyFont="1" applyFill="1" applyBorder="1" applyAlignment="1">
      <alignment horizontal="center"/>
    </xf>
    <xf numFmtId="166" fontId="19" fillId="2" borderId="0" xfId="0" applyNumberFormat="1" applyFont="1" applyFill="1" applyAlignment="1">
      <alignment/>
    </xf>
    <xf numFmtId="166" fontId="19" fillId="2" borderId="0" xfId="0" applyNumberFormat="1" applyFont="1" applyFill="1" applyAlignment="1">
      <alignment horizontal="right"/>
    </xf>
    <xf numFmtId="0" fontId="20" fillId="3" borderId="0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33" fillId="2" borderId="0" xfId="15" applyFont="1" applyFill="1" applyAlignment="1" quotePrefix="1">
      <alignment/>
    </xf>
    <xf numFmtId="0" fontId="34" fillId="4" borderId="16" xfId="15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34" fillId="4" borderId="16" xfId="15" applyFont="1" applyFill="1" applyBorder="1" applyAlignment="1">
      <alignment/>
    </xf>
    <xf numFmtId="0" fontId="14" fillId="4" borderId="17" xfId="0" applyFont="1" applyFill="1" applyBorder="1" applyAlignment="1">
      <alignment horizontal="center"/>
    </xf>
    <xf numFmtId="0" fontId="34" fillId="4" borderId="17" xfId="15" applyFont="1" applyFill="1" applyBorder="1" applyAlignment="1">
      <alignment/>
    </xf>
    <xf numFmtId="0" fontId="34" fillId="4" borderId="17" xfId="15" applyFont="1" applyFill="1" applyBorder="1" applyAlignment="1">
      <alignment horizontal="center"/>
    </xf>
    <xf numFmtId="0" fontId="34" fillId="4" borderId="16" xfId="15" applyFont="1" applyFill="1" applyBorder="1" applyAlignment="1" quotePrefix="1">
      <alignment horizontal="center"/>
    </xf>
    <xf numFmtId="0" fontId="1" fillId="3" borderId="4" xfId="15" applyFont="1" applyFill="1" applyBorder="1" applyAlignment="1">
      <alignment horizontal="center" vertical="center"/>
    </xf>
    <xf numFmtId="0" fontId="1" fillId="3" borderId="5" xfId="15" applyFont="1" applyFill="1" applyBorder="1" applyAlignment="1">
      <alignment horizontal="center" vertical="center"/>
    </xf>
    <xf numFmtId="0" fontId="1" fillId="3" borderId="18" xfId="15" applyFont="1" applyFill="1" applyBorder="1" applyAlignment="1">
      <alignment horizontal="center" vertical="center"/>
    </xf>
    <xf numFmtId="0" fontId="1" fillId="3" borderId="8" xfId="15" applyFont="1" applyFill="1" applyBorder="1" applyAlignment="1">
      <alignment horizontal="center" vertical="center"/>
    </xf>
    <xf numFmtId="0" fontId="1" fillId="3" borderId="2" xfId="15" applyFont="1" applyFill="1" applyBorder="1" applyAlignment="1">
      <alignment horizontal="center" vertical="center"/>
    </xf>
    <xf numFmtId="0" fontId="1" fillId="3" borderId="19" xfId="15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5" fillId="3" borderId="4" xfId="15" applyFont="1" applyFill="1" applyBorder="1" applyAlignment="1">
      <alignment horizontal="center" vertical="center"/>
    </xf>
    <xf numFmtId="0" fontId="5" fillId="3" borderId="5" xfId="15" applyFont="1" applyFill="1" applyBorder="1" applyAlignment="1">
      <alignment horizontal="center" vertical="center"/>
    </xf>
    <xf numFmtId="0" fontId="5" fillId="3" borderId="18" xfId="15" applyFont="1" applyFill="1" applyBorder="1" applyAlignment="1">
      <alignment horizontal="center" vertical="center"/>
    </xf>
    <xf numFmtId="0" fontId="5" fillId="3" borderId="8" xfId="15" applyFont="1" applyFill="1" applyBorder="1" applyAlignment="1">
      <alignment horizontal="center" vertical="center"/>
    </xf>
    <xf numFmtId="0" fontId="5" fillId="3" borderId="2" xfId="15" applyFont="1" applyFill="1" applyBorder="1" applyAlignment="1">
      <alignment horizontal="center" vertical="center"/>
    </xf>
    <xf numFmtId="0" fontId="5" fillId="3" borderId="19" xfId="15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4</xdr:row>
      <xdr:rowOff>114300</xdr:rowOff>
    </xdr:from>
    <xdr:to>
      <xdr:col>11</xdr:col>
      <xdr:colOff>581025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6572250" y="10382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3</xdr:row>
      <xdr:rowOff>95250</xdr:rowOff>
    </xdr:from>
    <xdr:to>
      <xdr:col>11</xdr:col>
      <xdr:colOff>581025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7658100" y="771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5</xdr:row>
      <xdr:rowOff>104775</xdr:rowOff>
    </xdr:from>
    <xdr:to>
      <xdr:col>11</xdr:col>
      <xdr:colOff>571500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6619875" y="12763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16</xdr:row>
      <xdr:rowOff>104775</xdr:rowOff>
    </xdr:from>
    <xdr:to>
      <xdr:col>4</xdr:col>
      <xdr:colOff>133350</xdr:colOff>
      <xdr:row>16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638175" y="37242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47625</xdr:rowOff>
    </xdr:from>
    <xdr:to>
      <xdr:col>4</xdr:col>
      <xdr:colOff>590550</xdr:colOff>
      <xdr:row>18</xdr:row>
      <xdr:rowOff>19050</xdr:rowOff>
    </xdr:to>
    <xdr:sp>
      <xdr:nvSpPr>
        <xdr:cNvPr id="5" name="Line 5"/>
        <xdr:cNvSpPr>
          <a:spLocks/>
        </xdr:cNvSpPr>
      </xdr:nvSpPr>
      <xdr:spPr>
        <a:xfrm>
          <a:off x="2019300" y="3667125"/>
          <a:ext cx="6000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10</xdr:row>
      <xdr:rowOff>85725</xdr:rowOff>
    </xdr:from>
    <xdr:to>
      <xdr:col>1</xdr:col>
      <xdr:colOff>438150</xdr:colOff>
      <xdr:row>16</xdr:row>
      <xdr:rowOff>104775</xdr:rowOff>
    </xdr:to>
    <xdr:sp>
      <xdr:nvSpPr>
        <xdr:cNvPr id="6" name="Line 6"/>
        <xdr:cNvSpPr>
          <a:spLocks/>
        </xdr:cNvSpPr>
      </xdr:nvSpPr>
      <xdr:spPr>
        <a:xfrm flipV="1">
          <a:off x="638175" y="227647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10</xdr:row>
      <xdr:rowOff>95250</xdr:rowOff>
    </xdr:from>
    <xdr:to>
      <xdr:col>4</xdr:col>
      <xdr:colOff>161925</xdr:colOff>
      <xdr:row>16</xdr:row>
      <xdr:rowOff>95250</xdr:rowOff>
    </xdr:to>
    <xdr:sp>
      <xdr:nvSpPr>
        <xdr:cNvPr id="7" name="Line 7"/>
        <xdr:cNvSpPr>
          <a:spLocks/>
        </xdr:cNvSpPr>
      </xdr:nvSpPr>
      <xdr:spPr>
        <a:xfrm>
          <a:off x="638175" y="2286000"/>
          <a:ext cx="155257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10</xdr:row>
      <xdr:rowOff>152400</xdr:rowOff>
    </xdr:from>
    <xdr:to>
      <xdr:col>3</xdr:col>
      <xdr:colOff>295275</xdr:colOff>
      <xdr:row>11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695325" y="2343150"/>
          <a:ext cx="10191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4</xdr:row>
      <xdr:rowOff>114300</xdr:rowOff>
    </xdr:from>
    <xdr:to>
      <xdr:col>11</xdr:col>
      <xdr:colOff>581025</xdr:colOff>
      <xdr:row>4</xdr:row>
      <xdr:rowOff>114300</xdr:rowOff>
    </xdr:to>
    <xdr:sp>
      <xdr:nvSpPr>
        <xdr:cNvPr id="1" name="Line 2"/>
        <xdr:cNvSpPr>
          <a:spLocks/>
        </xdr:cNvSpPr>
      </xdr:nvSpPr>
      <xdr:spPr>
        <a:xfrm>
          <a:off x="6734175" y="10382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3</xdr:row>
      <xdr:rowOff>95250</xdr:rowOff>
    </xdr:from>
    <xdr:to>
      <xdr:col>11</xdr:col>
      <xdr:colOff>581025</xdr:colOff>
      <xdr:row>3</xdr:row>
      <xdr:rowOff>95250</xdr:rowOff>
    </xdr:to>
    <xdr:sp>
      <xdr:nvSpPr>
        <xdr:cNvPr id="2" name="Line 3"/>
        <xdr:cNvSpPr>
          <a:spLocks/>
        </xdr:cNvSpPr>
      </xdr:nvSpPr>
      <xdr:spPr>
        <a:xfrm>
          <a:off x="7820025" y="771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5</xdr:row>
      <xdr:rowOff>104775</xdr:rowOff>
    </xdr:from>
    <xdr:to>
      <xdr:col>11</xdr:col>
      <xdr:colOff>571500</xdr:colOff>
      <xdr:row>5</xdr:row>
      <xdr:rowOff>104775</xdr:rowOff>
    </xdr:to>
    <xdr:sp>
      <xdr:nvSpPr>
        <xdr:cNvPr id="3" name="Line 4"/>
        <xdr:cNvSpPr>
          <a:spLocks/>
        </xdr:cNvSpPr>
      </xdr:nvSpPr>
      <xdr:spPr>
        <a:xfrm>
          <a:off x="6781800" y="12763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16</xdr:row>
      <xdr:rowOff>104775</xdr:rowOff>
    </xdr:from>
    <xdr:to>
      <xdr:col>4</xdr:col>
      <xdr:colOff>133350</xdr:colOff>
      <xdr:row>16</xdr:row>
      <xdr:rowOff>104775</xdr:rowOff>
    </xdr:to>
    <xdr:sp>
      <xdr:nvSpPr>
        <xdr:cNvPr id="4" name="Line 7"/>
        <xdr:cNvSpPr>
          <a:spLocks/>
        </xdr:cNvSpPr>
      </xdr:nvSpPr>
      <xdr:spPr>
        <a:xfrm flipH="1">
          <a:off x="723900" y="37147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47625</xdr:rowOff>
    </xdr:from>
    <xdr:to>
      <xdr:col>4</xdr:col>
      <xdr:colOff>590550</xdr:colOff>
      <xdr:row>18</xdr:row>
      <xdr:rowOff>19050</xdr:rowOff>
    </xdr:to>
    <xdr:sp>
      <xdr:nvSpPr>
        <xdr:cNvPr id="5" name="Line 8"/>
        <xdr:cNvSpPr>
          <a:spLocks/>
        </xdr:cNvSpPr>
      </xdr:nvSpPr>
      <xdr:spPr>
        <a:xfrm>
          <a:off x="2105025" y="3657600"/>
          <a:ext cx="6000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10</xdr:row>
      <xdr:rowOff>85725</xdr:rowOff>
    </xdr:from>
    <xdr:to>
      <xdr:col>1</xdr:col>
      <xdr:colOff>438150</xdr:colOff>
      <xdr:row>16</xdr:row>
      <xdr:rowOff>104775</xdr:rowOff>
    </xdr:to>
    <xdr:sp>
      <xdr:nvSpPr>
        <xdr:cNvPr id="6" name="Line 11"/>
        <xdr:cNvSpPr>
          <a:spLocks/>
        </xdr:cNvSpPr>
      </xdr:nvSpPr>
      <xdr:spPr>
        <a:xfrm flipV="1">
          <a:off x="723900" y="227647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10</xdr:row>
      <xdr:rowOff>95250</xdr:rowOff>
    </xdr:from>
    <xdr:to>
      <xdr:col>4</xdr:col>
      <xdr:colOff>161925</xdr:colOff>
      <xdr:row>16</xdr:row>
      <xdr:rowOff>95250</xdr:rowOff>
    </xdr:to>
    <xdr:sp>
      <xdr:nvSpPr>
        <xdr:cNvPr id="7" name="Line 12"/>
        <xdr:cNvSpPr>
          <a:spLocks/>
        </xdr:cNvSpPr>
      </xdr:nvSpPr>
      <xdr:spPr>
        <a:xfrm>
          <a:off x="723900" y="2286000"/>
          <a:ext cx="1552575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10</xdr:row>
      <xdr:rowOff>152400</xdr:rowOff>
    </xdr:from>
    <xdr:to>
      <xdr:col>3</xdr:col>
      <xdr:colOff>295275</xdr:colOff>
      <xdr:row>11</xdr:row>
      <xdr:rowOff>9525</xdr:rowOff>
    </xdr:to>
    <xdr:sp>
      <xdr:nvSpPr>
        <xdr:cNvPr id="8" name="Line 13"/>
        <xdr:cNvSpPr>
          <a:spLocks/>
        </xdr:cNvSpPr>
      </xdr:nvSpPr>
      <xdr:spPr>
        <a:xfrm flipV="1">
          <a:off x="781050" y="2343150"/>
          <a:ext cx="10191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11</xdr:row>
      <xdr:rowOff>142875</xdr:rowOff>
    </xdr:from>
    <xdr:to>
      <xdr:col>4</xdr:col>
      <xdr:colOff>9525</xdr:colOff>
      <xdr:row>11</xdr:row>
      <xdr:rowOff>142875</xdr:rowOff>
    </xdr:to>
    <xdr:sp>
      <xdr:nvSpPr>
        <xdr:cNvPr id="1" name="Line 5"/>
        <xdr:cNvSpPr>
          <a:spLocks/>
        </xdr:cNvSpPr>
      </xdr:nvSpPr>
      <xdr:spPr>
        <a:xfrm>
          <a:off x="2286000" y="25336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4</xdr:row>
      <xdr:rowOff>114300</xdr:rowOff>
    </xdr:from>
    <xdr:to>
      <xdr:col>11</xdr:col>
      <xdr:colOff>581025</xdr:colOff>
      <xdr:row>4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591300" y="10382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3</xdr:row>
      <xdr:rowOff>95250</xdr:rowOff>
    </xdr:from>
    <xdr:to>
      <xdr:col>11</xdr:col>
      <xdr:colOff>581025</xdr:colOff>
      <xdr:row>3</xdr:row>
      <xdr:rowOff>95250</xdr:rowOff>
    </xdr:to>
    <xdr:sp>
      <xdr:nvSpPr>
        <xdr:cNvPr id="3" name="Line 11"/>
        <xdr:cNvSpPr>
          <a:spLocks/>
        </xdr:cNvSpPr>
      </xdr:nvSpPr>
      <xdr:spPr>
        <a:xfrm>
          <a:off x="7486650" y="771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5</xdr:row>
      <xdr:rowOff>104775</xdr:rowOff>
    </xdr:from>
    <xdr:to>
      <xdr:col>11</xdr:col>
      <xdr:colOff>571500</xdr:colOff>
      <xdr:row>5</xdr:row>
      <xdr:rowOff>104775</xdr:rowOff>
    </xdr:to>
    <xdr:sp>
      <xdr:nvSpPr>
        <xdr:cNvPr id="4" name="Line 12"/>
        <xdr:cNvSpPr>
          <a:spLocks/>
        </xdr:cNvSpPr>
      </xdr:nvSpPr>
      <xdr:spPr>
        <a:xfrm>
          <a:off x="6638925" y="12763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11</xdr:row>
      <xdr:rowOff>209550</xdr:rowOff>
    </xdr:from>
    <xdr:to>
      <xdr:col>2</xdr:col>
      <xdr:colOff>409575</xdr:colOff>
      <xdr:row>16</xdr:row>
      <xdr:rowOff>114300</xdr:rowOff>
    </xdr:to>
    <xdr:sp>
      <xdr:nvSpPr>
        <xdr:cNvPr id="5" name="Line 16"/>
        <xdr:cNvSpPr>
          <a:spLocks/>
        </xdr:cNvSpPr>
      </xdr:nvSpPr>
      <xdr:spPr>
        <a:xfrm flipV="1">
          <a:off x="676275" y="2600325"/>
          <a:ext cx="10953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11</xdr:row>
      <xdr:rowOff>209550</xdr:rowOff>
    </xdr:from>
    <xdr:to>
      <xdr:col>4</xdr:col>
      <xdr:colOff>114300</xdr:colOff>
      <xdr:row>16</xdr:row>
      <xdr:rowOff>85725</xdr:rowOff>
    </xdr:to>
    <xdr:sp>
      <xdr:nvSpPr>
        <xdr:cNvPr id="6" name="Line 17"/>
        <xdr:cNvSpPr>
          <a:spLocks/>
        </xdr:cNvSpPr>
      </xdr:nvSpPr>
      <xdr:spPr>
        <a:xfrm>
          <a:off x="1771650" y="2600325"/>
          <a:ext cx="8191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16</xdr:row>
      <xdr:rowOff>104775</xdr:rowOff>
    </xdr:from>
    <xdr:to>
      <xdr:col>4</xdr:col>
      <xdr:colOff>133350</xdr:colOff>
      <xdr:row>16</xdr:row>
      <xdr:rowOff>104775</xdr:rowOff>
    </xdr:to>
    <xdr:sp>
      <xdr:nvSpPr>
        <xdr:cNvPr id="7" name="Line 19"/>
        <xdr:cNvSpPr>
          <a:spLocks/>
        </xdr:cNvSpPr>
      </xdr:nvSpPr>
      <xdr:spPr>
        <a:xfrm flipH="1">
          <a:off x="685800" y="36861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16</xdr:row>
      <xdr:rowOff>38100</xdr:rowOff>
    </xdr:from>
    <xdr:to>
      <xdr:col>4</xdr:col>
      <xdr:colOff>200025</xdr:colOff>
      <xdr:row>18</xdr:row>
      <xdr:rowOff>9525</xdr:rowOff>
    </xdr:to>
    <xdr:sp>
      <xdr:nvSpPr>
        <xdr:cNvPr id="8" name="Line 22"/>
        <xdr:cNvSpPr>
          <a:spLocks/>
        </xdr:cNvSpPr>
      </xdr:nvSpPr>
      <xdr:spPr>
        <a:xfrm>
          <a:off x="2447925" y="3619500"/>
          <a:ext cx="2286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16</xdr:row>
      <xdr:rowOff>38100</xdr:rowOff>
    </xdr:from>
    <xdr:to>
      <xdr:col>1</xdr:col>
      <xdr:colOff>952500</xdr:colOff>
      <xdr:row>18</xdr:row>
      <xdr:rowOff>19050</xdr:rowOff>
    </xdr:to>
    <xdr:sp>
      <xdr:nvSpPr>
        <xdr:cNvPr id="9" name="Line 23"/>
        <xdr:cNvSpPr>
          <a:spLocks/>
        </xdr:cNvSpPr>
      </xdr:nvSpPr>
      <xdr:spPr>
        <a:xfrm>
          <a:off x="857250" y="3619500"/>
          <a:ext cx="3429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11</xdr:row>
      <xdr:rowOff>142875</xdr:rowOff>
    </xdr:from>
    <xdr:to>
      <xdr:col>3</xdr:col>
      <xdr:colOff>66675</xdr:colOff>
      <xdr:row>12</xdr:row>
      <xdr:rowOff>180975</xdr:rowOff>
    </xdr:to>
    <xdr:sp>
      <xdr:nvSpPr>
        <xdr:cNvPr id="10" name="Line 24"/>
        <xdr:cNvSpPr>
          <a:spLocks/>
        </xdr:cNvSpPr>
      </xdr:nvSpPr>
      <xdr:spPr>
        <a:xfrm flipH="1">
          <a:off x="1809750" y="2533650"/>
          <a:ext cx="4953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15</xdr:row>
      <xdr:rowOff>104775</xdr:rowOff>
    </xdr:from>
    <xdr:to>
      <xdr:col>4</xdr:col>
      <xdr:colOff>419100</xdr:colOff>
      <xdr:row>15</xdr:row>
      <xdr:rowOff>104775</xdr:rowOff>
    </xdr:to>
    <xdr:sp>
      <xdr:nvSpPr>
        <xdr:cNvPr id="1" name="Line 1"/>
        <xdr:cNvSpPr>
          <a:spLocks/>
        </xdr:cNvSpPr>
      </xdr:nvSpPr>
      <xdr:spPr>
        <a:xfrm>
          <a:off x="790575" y="360045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11</xdr:row>
      <xdr:rowOff>38100</xdr:rowOff>
    </xdr:from>
    <xdr:to>
      <xdr:col>3</xdr:col>
      <xdr:colOff>352425</xdr:colOff>
      <xdr:row>15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790575" y="2571750"/>
          <a:ext cx="11430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11</xdr:row>
      <xdr:rowOff>19050</xdr:rowOff>
    </xdr:from>
    <xdr:to>
      <xdr:col>4</xdr:col>
      <xdr:colOff>409575</xdr:colOff>
      <xdr:row>15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933575" y="2552700"/>
          <a:ext cx="4095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14</xdr:row>
      <xdr:rowOff>57150</xdr:rowOff>
    </xdr:from>
    <xdr:to>
      <xdr:col>4</xdr:col>
      <xdr:colOff>314325</xdr:colOff>
      <xdr:row>15</xdr:row>
      <xdr:rowOff>95250</xdr:rowOff>
    </xdr:to>
    <xdr:sp>
      <xdr:nvSpPr>
        <xdr:cNvPr id="4" name="Arc 8"/>
        <xdr:cNvSpPr>
          <a:spLocks/>
        </xdr:cNvSpPr>
      </xdr:nvSpPr>
      <xdr:spPr>
        <a:xfrm flipH="1">
          <a:off x="2171700" y="3324225"/>
          <a:ext cx="76200" cy="2667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4</xdr:row>
      <xdr:rowOff>114300</xdr:rowOff>
    </xdr:from>
    <xdr:to>
      <xdr:col>12</xdr:col>
      <xdr:colOff>581025</xdr:colOff>
      <xdr:row>4</xdr:row>
      <xdr:rowOff>114300</xdr:rowOff>
    </xdr:to>
    <xdr:sp>
      <xdr:nvSpPr>
        <xdr:cNvPr id="5" name="Line 9"/>
        <xdr:cNvSpPr>
          <a:spLocks/>
        </xdr:cNvSpPr>
      </xdr:nvSpPr>
      <xdr:spPr>
        <a:xfrm>
          <a:off x="6153150" y="10382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5</xdr:row>
      <xdr:rowOff>104775</xdr:rowOff>
    </xdr:from>
    <xdr:to>
      <xdr:col>12</xdr:col>
      <xdr:colOff>571500</xdr:colOff>
      <xdr:row>5</xdr:row>
      <xdr:rowOff>104775</xdr:rowOff>
    </xdr:to>
    <xdr:sp>
      <xdr:nvSpPr>
        <xdr:cNvPr id="6" name="Line 11"/>
        <xdr:cNvSpPr>
          <a:spLocks/>
        </xdr:cNvSpPr>
      </xdr:nvSpPr>
      <xdr:spPr>
        <a:xfrm>
          <a:off x="6200775" y="12763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15</xdr:row>
      <xdr:rowOff>38100</xdr:rowOff>
    </xdr:from>
    <xdr:to>
      <xdr:col>2</xdr:col>
      <xdr:colOff>361950</xdr:colOff>
      <xdr:row>17</xdr:row>
      <xdr:rowOff>28575</xdr:rowOff>
    </xdr:to>
    <xdr:sp>
      <xdr:nvSpPr>
        <xdr:cNvPr id="7" name="Line 12"/>
        <xdr:cNvSpPr>
          <a:spLocks/>
        </xdr:cNvSpPr>
      </xdr:nvSpPr>
      <xdr:spPr>
        <a:xfrm flipH="1">
          <a:off x="533400" y="3533775"/>
          <a:ext cx="4857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10</xdr:row>
      <xdr:rowOff>190500</xdr:rowOff>
    </xdr:from>
    <xdr:to>
      <xdr:col>4</xdr:col>
      <xdr:colOff>190500</xdr:colOff>
      <xdr:row>11</xdr:row>
      <xdr:rowOff>209550</xdr:rowOff>
    </xdr:to>
    <xdr:sp>
      <xdr:nvSpPr>
        <xdr:cNvPr id="8" name="Line 13"/>
        <xdr:cNvSpPr>
          <a:spLocks/>
        </xdr:cNvSpPr>
      </xdr:nvSpPr>
      <xdr:spPr>
        <a:xfrm flipV="1">
          <a:off x="1914525" y="2486025"/>
          <a:ext cx="2095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3</xdr:row>
      <xdr:rowOff>114300</xdr:rowOff>
    </xdr:from>
    <xdr:to>
      <xdr:col>12</xdr:col>
      <xdr:colOff>581025</xdr:colOff>
      <xdr:row>3</xdr:row>
      <xdr:rowOff>114300</xdr:rowOff>
    </xdr:to>
    <xdr:sp>
      <xdr:nvSpPr>
        <xdr:cNvPr id="9" name="Line 15"/>
        <xdr:cNvSpPr>
          <a:spLocks/>
        </xdr:cNvSpPr>
      </xdr:nvSpPr>
      <xdr:spPr>
        <a:xfrm>
          <a:off x="7562850" y="7905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4</xdr:row>
      <xdr:rowOff>114300</xdr:rowOff>
    </xdr:from>
    <xdr:to>
      <xdr:col>11</xdr:col>
      <xdr:colOff>581025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6572250" y="10382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3</xdr:row>
      <xdr:rowOff>95250</xdr:rowOff>
    </xdr:from>
    <xdr:to>
      <xdr:col>11</xdr:col>
      <xdr:colOff>581025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7705725" y="771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5</xdr:row>
      <xdr:rowOff>104775</xdr:rowOff>
    </xdr:from>
    <xdr:to>
      <xdr:col>11</xdr:col>
      <xdr:colOff>571500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6619875" y="12763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16</xdr:row>
      <xdr:rowOff>104775</xdr:rowOff>
    </xdr:from>
    <xdr:to>
      <xdr:col>4</xdr:col>
      <xdr:colOff>133350</xdr:colOff>
      <xdr:row>16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619125" y="37623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47625</xdr:rowOff>
    </xdr:from>
    <xdr:to>
      <xdr:col>4</xdr:col>
      <xdr:colOff>590550</xdr:colOff>
      <xdr:row>18</xdr:row>
      <xdr:rowOff>19050</xdr:rowOff>
    </xdr:to>
    <xdr:sp>
      <xdr:nvSpPr>
        <xdr:cNvPr id="5" name="Line 5"/>
        <xdr:cNvSpPr>
          <a:spLocks/>
        </xdr:cNvSpPr>
      </xdr:nvSpPr>
      <xdr:spPr>
        <a:xfrm>
          <a:off x="2000250" y="3705225"/>
          <a:ext cx="6000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10</xdr:row>
      <xdr:rowOff>85725</xdr:rowOff>
    </xdr:from>
    <xdr:to>
      <xdr:col>1</xdr:col>
      <xdr:colOff>438150</xdr:colOff>
      <xdr:row>16</xdr:row>
      <xdr:rowOff>104775</xdr:rowOff>
    </xdr:to>
    <xdr:sp>
      <xdr:nvSpPr>
        <xdr:cNvPr id="6" name="Line 6"/>
        <xdr:cNvSpPr>
          <a:spLocks/>
        </xdr:cNvSpPr>
      </xdr:nvSpPr>
      <xdr:spPr>
        <a:xfrm flipV="1">
          <a:off x="619125" y="231457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10</xdr:row>
      <xdr:rowOff>95250</xdr:rowOff>
    </xdr:from>
    <xdr:to>
      <xdr:col>4</xdr:col>
      <xdr:colOff>161925</xdr:colOff>
      <xdr:row>16</xdr:row>
      <xdr:rowOff>95250</xdr:rowOff>
    </xdr:to>
    <xdr:sp>
      <xdr:nvSpPr>
        <xdr:cNvPr id="7" name="Line 7"/>
        <xdr:cNvSpPr>
          <a:spLocks/>
        </xdr:cNvSpPr>
      </xdr:nvSpPr>
      <xdr:spPr>
        <a:xfrm>
          <a:off x="619125" y="2324100"/>
          <a:ext cx="155257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10</xdr:row>
      <xdr:rowOff>152400</xdr:rowOff>
    </xdr:from>
    <xdr:to>
      <xdr:col>3</xdr:col>
      <xdr:colOff>295275</xdr:colOff>
      <xdr:row>11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676275" y="2381250"/>
          <a:ext cx="10191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4</xdr:row>
      <xdr:rowOff>114300</xdr:rowOff>
    </xdr:from>
    <xdr:to>
      <xdr:col>11</xdr:col>
      <xdr:colOff>581025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6315075" y="10382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3</xdr:row>
      <xdr:rowOff>95250</xdr:rowOff>
    </xdr:from>
    <xdr:to>
      <xdr:col>11</xdr:col>
      <xdr:colOff>581025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7562850" y="771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5</xdr:row>
      <xdr:rowOff>104775</xdr:rowOff>
    </xdr:from>
    <xdr:to>
      <xdr:col>11</xdr:col>
      <xdr:colOff>571500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6362700" y="12763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16</xdr:row>
      <xdr:rowOff>104775</xdr:rowOff>
    </xdr:from>
    <xdr:to>
      <xdr:col>4</xdr:col>
      <xdr:colOff>133350</xdr:colOff>
      <xdr:row>16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581025" y="37242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47625</xdr:rowOff>
    </xdr:from>
    <xdr:to>
      <xdr:col>4</xdr:col>
      <xdr:colOff>590550</xdr:colOff>
      <xdr:row>18</xdr:row>
      <xdr:rowOff>19050</xdr:rowOff>
    </xdr:to>
    <xdr:sp>
      <xdr:nvSpPr>
        <xdr:cNvPr id="5" name="Line 5"/>
        <xdr:cNvSpPr>
          <a:spLocks/>
        </xdr:cNvSpPr>
      </xdr:nvSpPr>
      <xdr:spPr>
        <a:xfrm>
          <a:off x="1914525" y="3667125"/>
          <a:ext cx="6000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10</xdr:row>
      <xdr:rowOff>85725</xdr:rowOff>
    </xdr:from>
    <xdr:to>
      <xdr:col>1</xdr:col>
      <xdr:colOff>438150</xdr:colOff>
      <xdr:row>16</xdr:row>
      <xdr:rowOff>104775</xdr:rowOff>
    </xdr:to>
    <xdr:sp>
      <xdr:nvSpPr>
        <xdr:cNvPr id="6" name="Line 6"/>
        <xdr:cNvSpPr>
          <a:spLocks/>
        </xdr:cNvSpPr>
      </xdr:nvSpPr>
      <xdr:spPr>
        <a:xfrm flipV="1">
          <a:off x="581025" y="227647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10</xdr:row>
      <xdr:rowOff>95250</xdr:rowOff>
    </xdr:from>
    <xdr:to>
      <xdr:col>4</xdr:col>
      <xdr:colOff>161925</xdr:colOff>
      <xdr:row>16</xdr:row>
      <xdr:rowOff>95250</xdr:rowOff>
    </xdr:to>
    <xdr:sp>
      <xdr:nvSpPr>
        <xdr:cNvPr id="7" name="Line 7"/>
        <xdr:cNvSpPr>
          <a:spLocks/>
        </xdr:cNvSpPr>
      </xdr:nvSpPr>
      <xdr:spPr>
        <a:xfrm>
          <a:off x="581025" y="2286000"/>
          <a:ext cx="15049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10</xdr:row>
      <xdr:rowOff>152400</xdr:rowOff>
    </xdr:from>
    <xdr:to>
      <xdr:col>3</xdr:col>
      <xdr:colOff>295275</xdr:colOff>
      <xdr:row>11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638175" y="2343150"/>
          <a:ext cx="9715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4</xdr:row>
      <xdr:rowOff>114300</xdr:rowOff>
    </xdr:from>
    <xdr:to>
      <xdr:col>11</xdr:col>
      <xdr:colOff>581025</xdr:colOff>
      <xdr:row>4</xdr:row>
      <xdr:rowOff>114300</xdr:rowOff>
    </xdr:to>
    <xdr:sp>
      <xdr:nvSpPr>
        <xdr:cNvPr id="1" name="Line 12"/>
        <xdr:cNvSpPr>
          <a:spLocks/>
        </xdr:cNvSpPr>
      </xdr:nvSpPr>
      <xdr:spPr>
        <a:xfrm>
          <a:off x="6124575" y="10382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3</xdr:row>
      <xdr:rowOff>95250</xdr:rowOff>
    </xdr:from>
    <xdr:to>
      <xdr:col>11</xdr:col>
      <xdr:colOff>581025</xdr:colOff>
      <xdr:row>3</xdr:row>
      <xdr:rowOff>95250</xdr:rowOff>
    </xdr:to>
    <xdr:sp>
      <xdr:nvSpPr>
        <xdr:cNvPr id="2" name="Line 13"/>
        <xdr:cNvSpPr>
          <a:spLocks/>
        </xdr:cNvSpPr>
      </xdr:nvSpPr>
      <xdr:spPr>
        <a:xfrm>
          <a:off x="7229475" y="771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5</xdr:row>
      <xdr:rowOff>104775</xdr:rowOff>
    </xdr:from>
    <xdr:to>
      <xdr:col>11</xdr:col>
      <xdr:colOff>571500</xdr:colOff>
      <xdr:row>5</xdr:row>
      <xdr:rowOff>104775</xdr:rowOff>
    </xdr:to>
    <xdr:sp>
      <xdr:nvSpPr>
        <xdr:cNvPr id="3" name="Line 14"/>
        <xdr:cNvSpPr>
          <a:spLocks/>
        </xdr:cNvSpPr>
      </xdr:nvSpPr>
      <xdr:spPr>
        <a:xfrm>
          <a:off x="6172200" y="12763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17</xdr:row>
      <xdr:rowOff>104775</xdr:rowOff>
    </xdr:from>
    <xdr:to>
      <xdr:col>4</xdr:col>
      <xdr:colOff>419100</xdr:colOff>
      <xdr:row>17</xdr:row>
      <xdr:rowOff>104775</xdr:rowOff>
    </xdr:to>
    <xdr:sp>
      <xdr:nvSpPr>
        <xdr:cNvPr id="4" name="Line 15"/>
        <xdr:cNvSpPr>
          <a:spLocks/>
        </xdr:cNvSpPr>
      </xdr:nvSpPr>
      <xdr:spPr>
        <a:xfrm>
          <a:off x="1038225" y="36099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13</xdr:row>
      <xdr:rowOff>19050</xdr:rowOff>
    </xdr:from>
    <xdr:to>
      <xdr:col>3</xdr:col>
      <xdr:colOff>381000</xdr:colOff>
      <xdr:row>17</xdr:row>
      <xdr:rowOff>104775</xdr:rowOff>
    </xdr:to>
    <xdr:sp>
      <xdr:nvSpPr>
        <xdr:cNvPr id="5" name="Line 16"/>
        <xdr:cNvSpPr>
          <a:spLocks/>
        </xdr:cNvSpPr>
      </xdr:nvSpPr>
      <xdr:spPr>
        <a:xfrm flipV="1">
          <a:off x="1038225" y="2771775"/>
          <a:ext cx="8572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13</xdr:row>
      <xdr:rowOff>19050</xdr:rowOff>
    </xdr:from>
    <xdr:to>
      <xdr:col>4</xdr:col>
      <xdr:colOff>409575</xdr:colOff>
      <xdr:row>17</xdr:row>
      <xdr:rowOff>104775</xdr:rowOff>
    </xdr:to>
    <xdr:sp>
      <xdr:nvSpPr>
        <xdr:cNvPr id="6" name="Line 17"/>
        <xdr:cNvSpPr>
          <a:spLocks/>
        </xdr:cNvSpPr>
      </xdr:nvSpPr>
      <xdr:spPr>
        <a:xfrm>
          <a:off x="1885950" y="2771775"/>
          <a:ext cx="6572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12</xdr:row>
      <xdr:rowOff>76200</xdr:rowOff>
    </xdr:from>
    <xdr:to>
      <xdr:col>4</xdr:col>
      <xdr:colOff>95250</xdr:colOff>
      <xdr:row>13</xdr:row>
      <xdr:rowOff>142875</xdr:rowOff>
    </xdr:to>
    <xdr:sp>
      <xdr:nvSpPr>
        <xdr:cNvPr id="7" name="Line 18"/>
        <xdr:cNvSpPr>
          <a:spLocks/>
        </xdr:cNvSpPr>
      </xdr:nvSpPr>
      <xdr:spPr>
        <a:xfrm flipV="1">
          <a:off x="1914525" y="2619375"/>
          <a:ext cx="3143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12</xdr:row>
      <xdr:rowOff>76200</xdr:rowOff>
    </xdr:from>
    <xdr:to>
      <xdr:col>4</xdr:col>
      <xdr:colOff>428625</xdr:colOff>
      <xdr:row>12</xdr:row>
      <xdr:rowOff>76200</xdr:rowOff>
    </xdr:to>
    <xdr:sp>
      <xdr:nvSpPr>
        <xdr:cNvPr id="8" name="Line 19"/>
        <xdr:cNvSpPr>
          <a:spLocks/>
        </xdr:cNvSpPr>
      </xdr:nvSpPr>
      <xdr:spPr>
        <a:xfrm>
          <a:off x="2219325" y="26193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17</xdr:row>
      <xdr:rowOff>38100</xdr:rowOff>
    </xdr:from>
    <xdr:to>
      <xdr:col>4</xdr:col>
      <xdr:colOff>257175</xdr:colOff>
      <xdr:row>19</xdr:row>
      <xdr:rowOff>85725</xdr:rowOff>
    </xdr:to>
    <xdr:sp>
      <xdr:nvSpPr>
        <xdr:cNvPr id="9" name="Line 20"/>
        <xdr:cNvSpPr>
          <a:spLocks/>
        </xdr:cNvSpPr>
      </xdr:nvSpPr>
      <xdr:spPr>
        <a:xfrm flipH="1">
          <a:off x="2209800" y="3543300"/>
          <a:ext cx="180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19</xdr:row>
      <xdr:rowOff>85725</xdr:rowOff>
    </xdr:from>
    <xdr:to>
      <xdr:col>4</xdr:col>
      <xdr:colOff>361950</xdr:colOff>
      <xdr:row>19</xdr:row>
      <xdr:rowOff>85725</xdr:rowOff>
    </xdr:to>
    <xdr:sp>
      <xdr:nvSpPr>
        <xdr:cNvPr id="10" name="Line 21"/>
        <xdr:cNvSpPr>
          <a:spLocks/>
        </xdr:cNvSpPr>
      </xdr:nvSpPr>
      <xdr:spPr>
        <a:xfrm>
          <a:off x="2190750" y="39433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16</xdr:row>
      <xdr:rowOff>76200</xdr:rowOff>
    </xdr:from>
    <xdr:to>
      <xdr:col>2</xdr:col>
      <xdr:colOff>371475</xdr:colOff>
      <xdr:row>17</xdr:row>
      <xdr:rowOff>85725</xdr:rowOff>
    </xdr:to>
    <xdr:sp>
      <xdr:nvSpPr>
        <xdr:cNvPr id="11" name="Arc 22"/>
        <xdr:cNvSpPr>
          <a:spLocks/>
        </xdr:cNvSpPr>
      </xdr:nvSpPr>
      <xdr:spPr>
        <a:xfrm>
          <a:off x="1238250" y="3419475"/>
          <a:ext cx="38100" cy="1714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17</xdr:row>
      <xdr:rowOff>57150</xdr:rowOff>
    </xdr:from>
    <xdr:to>
      <xdr:col>2</xdr:col>
      <xdr:colOff>295275</xdr:colOff>
      <xdr:row>19</xdr:row>
      <xdr:rowOff>66675</xdr:rowOff>
    </xdr:to>
    <xdr:sp>
      <xdr:nvSpPr>
        <xdr:cNvPr id="12" name="Line 23"/>
        <xdr:cNvSpPr>
          <a:spLocks/>
        </xdr:cNvSpPr>
      </xdr:nvSpPr>
      <xdr:spPr>
        <a:xfrm flipH="1">
          <a:off x="990600" y="3562350"/>
          <a:ext cx="2095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19</xdr:row>
      <xdr:rowOff>85725</xdr:rowOff>
    </xdr:from>
    <xdr:to>
      <xdr:col>2</xdr:col>
      <xdr:colOff>381000</xdr:colOff>
      <xdr:row>19</xdr:row>
      <xdr:rowOff>85725</xdr:rowOff>
    </xdr:to>
    <xdr:sp>
      <xdr:nvSpPr>
        <xdr:cNvPr id="13" name="Line 24"/>
        <xdr:cNvSpPr>
          <a:spLocks/>
        </xdr:cNvSpPr>
      </xdr:nvSpPr>
      <xdr:spPr>
        <a:xfrm>
          <a:off x="1009650" y="3943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17</xdr:row>
      <xdr:rowOff>104775</xdr:rowOff>
    </xdr:from>
    <xdr:to>
      <xdr:col>4</xdr:col>
      <xdr:colOff>419100</xdr:colOff>
      <xdr:row>17</xdr:row>
      <xdr:rowOff>104775</xdr:rowOff>
    </xdr:to>
    <xdr:sp>
      <xdr:nvSpPr>
        <xdr:cNvPr id="1" name="Line 1"/>
        <xdr:cNvSpPr>
          <a:spLocks/>
        </xdr:cNvSpPr>
      </xdr:nvSpPr>
      <xdr:spPr>
        <a:xfrm>
          <a:off x="838200" y="36099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13</xdr:row>
      <xdr:rowOff>19050</xdr:rowOff>
    </xdr:from>
    <xdr:to>
      <xdr:col>3</xdr:col>
      <xdr:colOff>381000</xdr:colOff>
      <xdr:row>17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838200" y="2771775"/>
          <a:ext cx="13239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13</xdr:row>
      <xdr:rowOff>19050</xdr:rowOff>
    </xdr:from>
    <xdr:to>
      <xdr:col>4</xdr:col>
      <xdr:colOff>409575</xdr:colOff>
      <xdr:row>17</xdr:row>
      <xdr:rowOff>104775</xdr:rowOff>
    </xdr:to>
    <xdr:sp>
      <xdr:nvSpPr>
        <xdr:cNvPr id="3" name="Line 3"/>
        <xdr:cNvSpPr>
          <a:spLocks/>
        </xdr:cNvSpPr>
      </xdr:nvSpPr>
      <xdr:spPr>
        <a:xfrm>
          <a:off x="2152650" y="2771775"/>
          <a:ext cx="6477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12</xdr:row>
      <xdr:rowOff>76200</xdr:rowOff>
    </xdr:from>
    <xdr:to>
      <xdr:col>4</xdr:col>
      <xdr:colOff>95250</xdr:colOff>
      <xdr:row>13</xdr:row>
      <xdr:rowOff>142875</xdr:rowOff>
    </xdr:to>
    <xdr:sp>
      <xdr:nvSpPr>
        <xdr:cNvPr id="4" name="Line 4"/>
        <xdr:cNvSpPr>
          <a:spLocks/>
        </xdr:cNvSpPr>
      </xdr:nvSpPr>
      <xdr:spPr>
        <a:xfrm flipV="1">
          <a:off x="2181225" y="2619375"/>
          <a:ext cx="3048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12</xdr:row>
      <xdr:rowOff>76200</xdr:rowOff>
    </xdr:from>
    <xdr:to>
      <xdr:col>4</xdr:col>
      <xdr:colOff>428625</xdr:colOff>
      <xdr:row>12</xdr:row>
      <xdr:rowOff>76200</xdr:rowOff>
    </xdr:to>
    <xdr:sp>
      <xdr:nvSpPr>
        <xdr:cNvPr id="5" name="Line 5"/>
        <xdr:cNvSpPr>
          <a:spLocks/>
        </xdr:cNvSpPr>
      </xdr:nvSpPr>
      <xdr:spPr>
        <a:xfrm>
          <a:off x="2476500" y="26193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17</xdr:row>
      <xdr:rowOff>38100</xdr:rowOff>
    </xdr:from>
    <xdr:to>
      <xdr:col>4</xdr:col>
      <xdr:colOff>257175</xdr:colOff>
      <xdr:row>19</xdr:row>
      <xdr:rowOff>85725</xdr:rowOff>
    </xdr:to>
    <xdr:sp>
      <xdr:nvSpPr>
        <xdr:cNvPr id="6" name="Line 6"/>
        <xdr:cNvSpPr>
          <a:spLocks/>
        </xdr:cNvSpPr>
      </xdr:nvSpPr>
      <xdr:spPr>
        <a:xfrm flipH="1">
          <a:off x="2466975" y="3543300"/>
          <a:ext cx="180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19</xdr:row>
      <xdr:rowOff>85725</xdr:rowOff>
    </xdr:from>
    <xdr:to>
      <xdr:col>4</xdr:col>
      <xdr:colOff>361950</xdr:colOff>
      <xdr:row>19</xdr:row>
      <xdr:rowOff>85725</xdr:rowOff>
    </xdr:to>
    <xdr:sp>
      <xdr:nvSpPr>
        <xdr:cNvPr id="7" name="Line 7"/>
        <xdr:cNvSpPr>
          <a:spLocks/>
        </xdr:cNvSpPr>
      </xdr:nvSpPr>
      <xdr:spPr>
        <a:xfrm>
          <a:off x="2447925" y="39433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4</xdr:row>
      <xdr:rowOff>114300</xdr:rowOff>
    </xdr:from>
    <xdr:to>
      <xdr:col>11</xdr:col>
      <xdr:colOff>581025</xdr:colOff>
      <xdr:row>4</xdr:row>
      <xdr:rowOff>114300</xdr:rowOff>
    </xdr:to>
    <xdr:sp>
      <xdr:nvSpPr>
        <xdr:cNvPr id="8" name="Line 24"/>
        <xdr:cNvSpPr>
          <a:spLocks/>
        </xdr:cNvSpPr>
      </xdr:nvSpPr>
      <xdr:spPr>
        <a:xfrm>
          <a:off x="5972175" y="10382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3</xdr:row>
      <xdr:rowOff>95250</xdr:rowOff>
    </xdr:from>
    <xdr:to>
      <xdr:col>11</xdr:col>
      <xdr:colOff>581025</xdr:colOff>
      <xdr:row>3</xdr:row>
      <xdr:rowOff>95250</xdr:rowOff>
    </xdr:to>
    <xdr:sp>
      <xdr:nvSpPr>
        <xdr:cNvPr id="9" name="Line 25"/>
        <xdr:cNvSpPr>
          <a:spLocks/>
        </xdr:cNvSpPr>
      </xdr:nvSpPr>
      <xdr:spPr>
        <a:xfrm>
          <a:off x="7305675" y="771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16</xdr:row>
      <xdr:rowOff>95250</xdr:rowOff>
    </xdr:from>
    <xdr:to>
      <xdr:col>2</xdr:col>
      <xdr:colOff>466725</xdr:colOff>
      <xdr:row>17</xdr:row>
      <xdr:rowOff>104775</xdr:rowOff>
    </xdr:to>
    <xdr:sp>
      <xdr:nvSpPr>
        <xdr:cNvPr id="10" name="Arc 26"/>
        <xdr:cNvSpPr>
          <a:spLocks/>
        </xdr:cNvSpPr>
      </xdr:nvSpPr>
      <xdr:spPr>
        <a:xfrm>
          <a:off x="1133475" y="3438525"/>
          <a:ext cx="38100" cy="1714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5</xdr:row>
      <xdr:rowOff>104775</xdr:rowOff>
    </xdr:from>
    <xdr:to>
      <xdr:col>11</xdr:col>
      <xdr:colOff>571500</xdr:colOff>
      <xdr:row>5</xdr:row>
      <xdr:rowOff>104775</xdr:rowOff>
    </xdr:to>
    <xdr:sp>
      <xdr:nvSpPr>
        <xdr:cNvPr id="11" name="Line 36"/>
        <xdr:cNvSpPr>
          <a:spLocks/>
        </xdr:cNvSpPr>
      </xdr:nvSpPr>
      <xdr:spPr>
        <a:xfrm>
          <a:off x="6019800" y="12763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zoomScale="93" zoomScaleNormal="93" workbookViewId="0" topLeftCell="A1">
      <selection activeCell="H22" sqref="H22"/>
    </sheetView>
  </sheetViews>
  <sheetFormatPr defaultColWidth="9.140625" defaultRowHeight="12.75"/>
  <cols>
    <col min="1" max="1" width="3.00390625" style="0" customWidth="1"/>
    <col min="5" max="6" width="11.421875" style="0" bestFit="1" customWidth="1"/>
    <col min="7" max="7" width="13.57421875" style="0" customWidth="1"/>
    <col min="8" max="8" width="19.421875" style="0" bestFit="1" customWidth="1"/>
    <col min="13" max="13" width="15.140625" style="0" bestFit="1" customWidth="1"/>
    <col min="14" max="14" width="3.28125" style="0" customWidth="1"/>
  </cols>
  <sheetData>
    <row r="1" spans="1:19" ht="15.75">
      <c r="A1" s="1"/>
      <c r="B1" s="1"/>
      <c r="C1" s="1"/>
      <c r="D1" s="1"/>
      <c r="E1" s="2" t="s">
        <v>25</v>
      </c>
      <c r="F1" s="1"/>
      <c r="G1" s="2" t="s">
        <v>38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>
      <c r="A2" s="1"/>
      <c r="B2" s="1"/>
      <c r="C2" s="1"/>
      <c r="D2" s="1"/>
      <c r="E2" s="2"/>
      <c r="F2" s="1"/>
      <c r="G2" s="25" t="s">
        <v>63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9.5" thickBot="1">
      <c r="A3" s="1"/>
      <c r="B3" s="1"/>
      <c r="C3" s="1"/>
      <c r="D3" s="1"/>
      <c r="E3" s="1"/>
      <c r="F3" s="1"/>
      <c r="G3" s="3"/>
      <c r="H3" s="97"/>
      <c r="I3" s="4">
        <v>0</v>
      </c>
      <c r="J3" s="4" t="s">
        <v>5</v>
      </c>
      <c r="K3" s="4" t="s">
        <v>6</v>
      </c>
      <c r="L3" s="97"/>
      <c r="M3" s="25" t="s">
        <v>7</v>
      </c>
      <c r="N3" s="1"/>
      <c r="O3" s="1"/>
      <c r="P3" s="1"/>
      <c r="Q3" s="1"/>
      <c r="R3" s="1"/>
      <c r="S3" s="1"/>
    </row>
    <row r="4" spans="1:19" ht="19.5" thickBot="1" thickTop="1">
      <c r="A4" s="1"/>
      <c r="B4" s="1"/>
      <c r="C4" s="1"/>
      <c r="D4" s="1"/>
      <c r="E4" s="1"/>
      <c r="F4" s="1" t="s">
        <v>8</v>
      </c>
      <c r="G4" s="1"/>
      <c r="H4" s="25" t="s">
        <v>9</v>
      </c>
      <c r="I4" s="98">
        <v>20</v>
      </c>
      <c r="J4" s="98">
        <v>13</v>
      </c>
      <c r="K4" s="98">
        <v>5</v>
      </c>
      <c r="L4" s="97"/>
      <c r="M4" s="99">
        <f>(I4+J4/60+K4/3600)*10/9</f>
        <v>22.464506172839506</v>
      </c>
      <c r="N4" s="1"/>
      <c r="O4" s="1"/>
      <c r="P4" s="1"/>
      <c r="Q4" s="1"/>
      <c r="R4" s="1"/>
      <c r="S4" s="1"/>
    </row>
    <row r="5" spans="1:19" ht="19.5" thickBot="1" thickTop="1">
      <c r="A5" s="1"/>
      <c r="B5" s="97" t="s">
        <v>45</v>
      </c>
      <c r="C5" s="1"/>
      <c r="D5" s="1"/>
      <c r="E5" s="1"/>
      <c r="F5" s="1"/>
      <c r="G5" s="1"/>
      <c r="H5" s="25" t="s">
        <v>10</v>
      </c>
      <c r="I5" s="98">
        <v>20</v>
      </c>
      <c r="J5" s="97"/>
      <c r="K5" s="97"/>
      <c r="L5" s="97"/>
      <c r="M5" s="100">
        <f>I5*10/9</f>
        <v>22.22222222222222</v>
      </c>
      <c r="N5" s="1"/>
      <c r="O5" s="1"/>
      <c r="P5" s="1"/>
      <c r="Q5" s="1"/>
      <c r="R5" s="1"/>
      <c r="S5" s="1"/>
    </row>
    <row r="6" spans="1:19" ht="19.5" thickBot="1" thickTop="1">
      <c r="A6" s="1"/>
      <c r="B6" s="1"/>
      <c r="C6" s="1"/>
      <c r="D6" s="1"/>
      <c r="E6" s="1"/>
      <c r="F6" s="27"/>
      <c r="G6" s="1"/>
      <c r="H6" s="25" t="s">
        <v>17</v>
      </c>
      <c r="I6" s="98">
        <v>0.356</v>
      </c>
      <c r="J6" s="97"/>
      <c r="K6" s="97"/>
      <c r="L6" s="97"/>
      <c r="M6" s="100">
        <f>I6/PI()*200</f>
        <v>22.663663896285897</v>
      </c>
      <c r="N6" s="1"/>
      <c r="O6" s="1"/>
      <c r="P6" s="1"/>
      <c r="Q6" s="1"/>
      <c r="R6" s="1"/>
      <c r="S6" s="1"/>
    </row>
    <row r="7" spans="1:19" ht="15.75" thickTop="1">
      <c r="A7" s="1"/>
      <c r="B7" s="1"/>
      <c r="C7" s="1"/>
      <c r="D7" s="1"/>
      <c r="E7" s="1"/>
      <c r="F7" s="27"/>
      <c r="G7" s="1"/>
      <c r="H7" s="5"/>
      <c r="I7" s="27"/>
      <c r="J7" s="1"/>
      <c r="K7" s="1"/>
      <c r="L7" s="1"/>
      <c r="M7" s="10"/>
      <c r="N7" s="1"/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.75" thickTop="1">
      <c r="A10" s="1"/>
      <c r="B10" s="82" t="s">
        <v>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1"/>
      <c r="P10" s="1"/>
      <c r="Q10" s="1"/>
      <c r="R10" s="1"/>
      <c r="S10" s="1"/>
    </row>
    <row r="11" spans="1:19" ht="18">
      <c r="A11" s="1"/>
      <c r="B11" s="30"/>
      <c r="C11" s="31"/>
      <c r="D11" s="34" t="s">
        <v>11</v>
      </c>
      <c r="E11" s="35">
        <f>(ATAN(K13/I13)*200/3.141592654)</f>
        <v>36.69318616831625</v>
      </c>
      <c r="F11" s="31"/>
      <c r="G11" s="31"/>
      <c r="H11" s="31"/>
      <c r="I11" s="31"/>
      <c r="J11" s="31"/>
      <c r="K11" s="31"/>
      <c r="L11" s="31"/>
      <c r="M11" s="31"/>
      <c r="N11" s="32"/>
      <c r="O11" s="1"/>
      <c r="P11" s="1"/>
      <c r="Q11" s="1"/>
      <c r="R11" s="1"/>
      <c r="S11" s="1"/>
    </row>
    <row r="12" spans="1:19" ht="18.75" thickBot="1">
      <c r="A12" s="1"/>
      <c r="B12" s="30"/>
      <c r="C12" s="33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  <c r="O12" s="1"/>
      <c r="P12" s="1"/>
      <c r="Q12" s="1"/>
      <c r="R12" s="1"/>
      <c r="S12" s="1"/>
    </row>
    <row r="13" spans="1:19" ht="20.25" thickBot="1" thickTop="1">
      <c r="A13" s="1"/>
      <c r="B13" s="30"/>
      <c r="C13" s="31"/>
      <c r="D13" s="31"/>
      <c r="E13" s="31"/>
      <c r="F13" s="31"/>
      <c r="G13" s="31"/>
      <c r="H13" s="36" t="s">
        <v>12</v>
      </c>
      <c r="I13" s="37">
        <v>20</v>
      </c>
      <c r="J13" s="36" t="s">
        <v>13</v>
      </c>
      <c r="K13" s="37">
        <v>13</v>
      </c>
      <c r="L13" s="36"/>
      <c r="M13" s="31"/>
      <c r="N13" s="32"/>
      <c r="O13" s="1"/>
      <c r="P13" s="1"/>
      <c r="Q13" s="1"/>
      <c r="R13" s="1"/>
      <c r="S13" s="1"/>
    </row>
    <row r="14" spans="1:19" ht="19.5" thickTop="1">
      <c r="A14" s="1"/>
      <c r="B14" s="86" t="s">
        <v>35</v>
      </c>
      <c r="C14" s="84"/>
      <c r="D14" s="85" t="s">
        <v>39</v>
      </c>
      <c r="E14" s="84">
        <f>K13/COS(F19/200*PI())</f>
        <v>23.85372087898809</v>
      </c>
      <c r="F14" s="41"/>
      <c r="G14" s="31"/>
      <c r="H14" s="31"/>
      <c r="I14" s="31"/>
      <c r="J14" s="31"/>
      <c r="K14" s="31"/>
      <c r="L14" s="31"/>
      <c r="M14" s="31"/>
      <c r="N14" s="32"/>
      <c r="O14" s="1"/>
      <c r="P14" s="1"/>
      <c r="Q14" s="1"/>
      <c r="R14" s="1"/>
      <c r="S14" s="1"/>
    </row>
    <row r="15" spans="1:19" ht="18">
      <c r="A15" s="1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  <c r="O15" s="1"/>
      <c r="P15" s="1"/>
      <c r="Q15" s="1"/>
      <c r="R15" s="1"/>
      <c r="S15" s="1"/>
    </row>
    <row r="16" spans="1:19" ht="18">
      <c r="A16" s="1"/>
      <c r="B16" s="30"/>
      <c r="C16" s="31"/>
      <c r="D16" s="31"/>
      <c r="E16" s="42"/>
      <c r="F16" s="31"/>
      <c r="G16" s="31"/>
      <c r="H16" s="31"/>
      <c r="I16" s="31"/>
      <c r="J16" s="31"/>
      <c r="K16" s="31"/>
      <c r="L16" s="31"/>
      <c r="M16" s="31"/>
      <c r="N16" s="32"/>
      <c r="O16" s="1"/>
      <c r="P16" s="1"/>
      <c r="Q16" s="1"/>
      <c r="R16" s="1"/>
      <c r="S16" s="1"/>
    </row>
    <row r="17" spans="1:19" ht="18.75">
      <c r="A17" s="1"/>
      <c r="B17" s="79" t="s">
        <v>27</v>
      </c>
      <c r="C17" s="38" t="s">
        <v>1</v>
      </c>
      <c r="D17" s="31"/>
      <c r="E17" s="44" t="s">
        <v>3</v>
      </c>
      <c r="F17" s="31"/>
      <c r="G17" s="31"/>
      <c r="H17" s="31"/>
      <c r="I17" s="31"/>
      <c r="J17" s="31"/>
      <c r="K17" s="31"/>
      <c r="L17" s="31"/>
      <c r="M17" s="31"/>
      <c r="N17" s="32"/>
      <c r="O17" s="1"/>
      <c r="P17" s="1"/>
      <c r="Q17" s="1"/>
      <c r="R17" s="1"/>
      <c r="S17" s="1"/>
    </row>
    <row r="18" spans="1:19" ht="18">
      <c r="A18" s="1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2"/>
      <c r="O18" s="1"/>
      <c r="P18" s="1"/>
      <c r="Q18" s="1"/>
      <c r="R18" s="1"/>
      <c r="S18" s="1"/>
    </row>
    <row r="19" spans="1:19" ht="18">
      <c r="A19" s="1"/>
      <c r="B19" s="45"/>
      <c r="C19" s="46"/>
      <c r="D19" s="31"/>
      <c r="E19" s="34" t="s">
        <v>12</v>
      </c>
      <c r="F19" s="35">
        <f>(ATAN(I13/K13)*200/3.141592654)</f>
        <v>63.306813818626466</v>
      </c>
      <c r="G19" s="47"/>
      <c r="H19" s="48">
        <f>0.5*(K13*I13)</f>
        <v>130</v>
      </c>
      <c r="I19" s="17" t="s">
        <v>15</v>
      </c>
      <c r="J19" s="31"/>
      <c r="K19" s="49">
        <f>I13+K13+E14</f>
        <v>56.853720878988085</v>
      </c>
      <c r="L19" s="17" t="s">
        <v>16</v>
      </c>
      <c r="M19" s="31"/>
      <c r="N19" s="32"/>
      <c r="O19" s="1"/>
      <c r="P19" s="1"/>
      <c r="Q19" s="1"/>
      <c r="R19" s="1"/>
      <c r="S19" s="1"/>
    </row>
    <row r="20" spans="1:19" ht="18.75" thickBot="1">
      <c r="A20" s="1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1"/>
      <c r="P20" s="1"/>
      <c r="Q20" s="1"/>
      <c r="R20" s="1"/>
      <c r="S20" s="1"/>
    </row>
    <row r="21" spans="1:19" ht="14.25" thickBo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6.5" thickBot="1" thickTop="1">
      <c r="A22" s="1"/>
      <c r="B22" s="1"/>
      <c r="C22" s="1"/>
      <c r="D22" s="1"/>
      <c r="E22" s="1"/>
      <c r="F22" s="1"/>
      <c r="G22" s="1"/>
      <c r="H22" s="111" t="s">
        <v>56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 thickBot="1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6.5" thickBot="1" thickTop="1">
      <c r="A24" s="1"/>
      <c r="B24" s="1"/>
      <c r="C24" s="1"/>
      <c r="D24" s="1"/>
      <c r="E24" s="1"/>
      <c r="F24" s="1"/>
      <c r="G24" s="1"/>
      <c r="H24" s="110" t="s">
        <v>20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3.5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2:19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2:19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2:19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2:19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2:19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hyperlinks>
    <hyperlink ref="H22" location="Foglio2!A1" display="TR. QUALUNQUE"/>
    <hyperlink ref="H24" location="Foglio1!A1" display="PAGINA INIZIALE"/>
  </hyperlink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3"/>
  <sheetViews>
    <sheetView zoomScale="99" zoomScaleNormal="99" workbookViewId="0" topLeftCell="A1">
      <selection activeCell="H26" sqref="H26"/>
    </sheetView>
  </sheetViews>
  <sheetFormatPr defaultColWidth="9.140625" defaultRowHeight="12.75"/>
  <cols>
    <col min="1" max="1" width="4.421875" style="0" customWidth="1"/>
    <col min="4" max="4" width="9.28125" style="0" bestFit="1" customWidth="1"/>
    <col min="6" max="6" width="9.7109375" style="0" bestFit="1" customWidth="1"/>
    <col min="8" max="8" width="19.421875" style="0" bestFit="1" customWidth="1"/>
    <col min="9" max="11" width="9.28125" style="0" bestFit="1" customWidth="1"/>
    <col min="13" max="13" width="15.140625" style="0" bestFit="1" customWidth="1"/>
  </cols>
  <sheetData>
    <row r="1" spans="1:18" ht="15.75">
      <c r="A1" s="1"/>
      <c r="B1" s="1"/>
      <c r="C1" s="1"/>
      <c r="D1" s="2" t="s">
        <v>23</v>
      </c>
      <c r="E1" s="1"/>
      <c r="F1" s="2" t="s">
        <v>24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1"/>
      <c r="C2" s="1"/>
      <c r="D2" s="2"/>
      <c r="E2" s="1"/>
      <c r="F2" s="25" t="s">
        <v>63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9.5" thickBot="1">
      <c r="A3" s="1"/>
      <c r="B3" s="1"/>
      <c r="C3" s="1"/>
      <c r="D3" s="1"/>
      <c r="E3" s="1"/>
      <c r="F3" s="3"/>
      <c r="G3" s="1"/>
      <c r="H3" s="97"/>
      <c r="I3" s="4">
        <v>0</v>
      </c>
      <c r="J3" s="4" t="s">
        <v>5</v>
      </c>
      <c r="K3" s="4" t="s">
        <v>6</v>
      </c>
      <c r="L3" s="97"/>
      <c r="M3" s="25" t="s">
        <v>7</v>
      </c>
      <c r="N3" s="1"/>
      <c r="O3" s="1"/>
      <c r="P3" s="1"/>
      <c r="Q3" s="1"/>
      <c r="R3" s="1"/>
    </row>
    <row r="4" spans="1:18" ht="19.5" thickBot="1" thickTop="1">
      <c r="A4" s="78"/>
      <c r="B4" s="1"/>
      <c r="C4" s="1"/>
      <c r="D4" s="1"/>
      <c r="E4" s="1" t="s">
        <v>8</v>
      </c>
      <c r="F4" s="1"/>
      <c r="G4" s="1"/>
      <c r="H4" s="25" t="s">
        <v>9</v>
      </c>
      <c r="I4" s="98">
        <v>20</v>
      </c>
      <c r="J4" s="98">
        <v>13</v>
      </c>
      <c r="K4" s="98">
        <v>5</v>
      </c>
      <c r="L4" s="97"/>
      <c r="M4" s="99">
        <f>(I4+J4/60+K4/3600)*10/9</f>
        <v>22.464506172839506</v>
      </c>
      <c r="N4" s="1"/>
      <c r="O4" s="1"/>
      <c r="P4" s="1"/>
      <c r="Q4" s="1"/>
      <c r="R4" s="1"/>
    </row>
    <row r="5" spans="1:18" ht="19.5" thickBot="1" thickTop="1">
      <c r="A5" s="1"/>
      <c r="B5" s="97" t="s">
        <v>46</v>
      </c>
      <c r="C5" s="1"/>
      <c r="D5" s="1"/>
      <c r="E5" s="1"/>
      <c r="F5" s="1"/>
      <c r="G5" s="1"/>
      <c r="H5" s="25" t="s">
        <v>10</v>
      </c>
      <c r="I5" s="98">
        <v>20</v>
      </c>
      <c r="J5" s="97"/>
      <c r="K5" s="97"/>
      <c r="L5" s="97"/>
      <c r="M5" s="100">
        <f>I5*10/9</f>
        <v>22.22222222222222</v>
      </c>
      <c r="N5" s="1"/>
      <c r="O5" s="1"/>
      <c r="P5" s="1"/>
      <c r="Q5" s="1"/>
      <c r="R5" s="1"/>
    </row>
    <row r="6" spans="1:18" ht="19.5" thickBot="1" thickTop="1">
      <c r="A6" s="1"/>
      <c r="B6" s="1"/>
      <c r="C6" s="1"/>
      <c r="D6" s="1"/>
      <c r="E6" s="27"/>
      <c r="F6" s="1"/>
      <c r="G6" s="1"/>
      <c r="H6" s="25" t="s">
        <v>17</v>
      </c>
      <c r="I6" s="98">
        <v>0.356</v>
      </c>
      <c r="J6" s="97"/>
      <c r="K6" s="97"/>
      <c r="L6" s="97"/>
      <c r="M6" s="100">
        <f>I6/PI()*200</f>
        <v>22.663663896285897</v>
      </c>
      <c r="N6" s="1"/>
      <c r="O6" s="1"/>
      <c r="P6" s="1"/>
      <c r="Q6" s="1"/>
      <c r="R6" s="1"/>
    </row>
    <row r="7" spans="1:18" ht="18.75" thickTop="1">
      <c r="A7" s="1"/>
      <c r="B7" s="1"/>
      <c r="C7" s="1"/>
      <c r="D7" s="1"/>
      <c r="E7" s="27"/>
      <c r="F7" s="1"/>
      <c r="G7" s="1"/>
      <c r="H7" s="25"/>
      <c r="I7" s="105"/>
      <c r="J7" s="97"/>
      <c r="K7" s="97"/>
      <c r="L7" s="97"/>
      <c r="M7" s="100"/>
      <c r="N7" s="1"/>
      <c r="O7" s="1"/>
      <c r="P7" s="1"/>
      <c r="Q7" s="1"/>
      <c r="R7" s="1"/>
    </row>
    <row r="8" spans="1:18" ht="15">
      <c r="A8" s="1"/>
      <c r="B8" s="1"/>
      <c r="C8" s="1"/>
      <c r="D8" s="1"/>
      <c r="E8" s="27"/>
      <c r="F8" s="1"/>
      <c r="G8" s="1"/>
      <c r="H8" s="5"/>
      <c r="I8" s="27"/>
      <c r="J8" s="1"/>
      <c r="K8" s="1"/>
      <c r="L8" s="1"/>
      <c r="M8" s="10"/>
      <c r="N8" s="1"/>
      <c r="O8" s="1"/>
      <c r="P8" s="1"/>
      <c r="Q8" s="1"/>
      <c r="R8" s="1"/>
    </row>
    <row r="9" spans="1:18" ht="15">
      <c r="A9" s="1"/>
      <c r="B9" s="1"/>
      <c r="C9" s="1"/>
      <c r="D9" s="1"/>
      <c r="E9" s="27"/>
      <c r="F9" s="1"/>
      <c r="G9" s="1"/>
      <c r="H9" s="5"/>
      <c r="I9" s="27"/>
      <c r="J9" s="1"/>
      <c r="K9" s="1"/>
      <c r="L9" s="1"/>
      <c r="M9" s="10"/>
      <c r="N9" s="1"/>
      <c r="O9" s="1"/>
      <c r="P9" s="1"/>
      <c r="Q9" s="1"/>
      <c r="R9" s="1"/>
    </row>
    <row r="10" spans="1:18" ht="13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3.5" thickTop="1">
      <c r="A11" s="1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1"/>
      <c r="P11" s="1"/>
      <c r="Q11" s="1"/>
      <c r="R11" s="1"/>
    </row>
    <row r="12" spans="1:18" ht="12.75">
      <c r="A12" s="1"/>
      <c r="B12" s="2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7"/>
      <c r="O12" s="1"/>
      <c r="P12" s="1"/>
      <c r="Q12" s="1"/>
      <c r="R12" s="1"/>
    </row>
    <row r="13" spans="1:18" ht="16.5" thickBot="1">
      <c r="A13" s="1"/>
      <c r="B13" s="21"/>
      <c r="C13" s="11"/>
      <c r="D13" s="12" t="s">
        <v>4</v>
      </c>
      <c r="E13" s="67" t="s">
        <v>11</v>
      </c>
      <c r="F13" s="95">
        <f>K14</f>
        <v>47</v>
      </c>
      <c r="G13" s="11"/>
      <c r="H13" s="11"/>
      <c r="I13" s="11"/>
      <c r="J13" s="11"/>
      <c r="K13" s="11"/>
      <c r="L13" s="11"/>
      <c r="M13" s="11"/>
      <c r="N13" s="7"/>
      <c r="O13" s="1"/>
      <c r="P13" s="1"/>
      <c r="Q13" s="1"/>
      <c r="R13" s="1"/>
    </row>
    <row r="14" spans="1:18" ht="17.25" thickBot="1" thickTop="1">
      <c r="A14" s="1"/>
      <c r="B14" s="21"/>
      <c r="C14" s="11"/>
      <c r="D14" s="11"/>
      <c r="E14" s="11"/>
      <c r="F14" s="11"/>
      <c r="G14" s="11"/>
      <c r="H14" s="64" t="s">
        <v>13</v>
      </c>
      <c r="I14" s="63">
        <v>54</v>
      </c>
      <c r="J14" s="66" t="s">
        <v>11</v>
      </c>
      <c r="K14" s="65">
        <v>47</v>
      </c>
      <c r="L14" s="66" t="s">
        <v>14</v>
      </c>
      <c r="M14" s="65">
        <v>78.3245</v>
      </c>
      <c r="N14" s="7"/>
      <c r="O14" s="1"/>
      <c r="P14" s="1"/>
      <c r="Q14" s="1"/>
      <c r="R14" s="1"/>
    </row>
    <row r="15" spans="1:18" ht="16.5" thickTop="1">
      <c r="A15" s="1"/>
      <c r="B15" s="21"/>
      <c r="C15" s="96" t="s">
        <v>43</v>
      </c>
      <c r="D15" s="76">
        <f>I14/(SIN(K14*PI()/200))*(SIN(F20*PI()/200))</f>
        <v>73.97115543125669</v>
      </c>
      <c r="E15" s="75" t="s">
        <v>14</v>
      </c>
      <c r="F15" s="76">
        <f>I14/(SIN(K14*PI()/200))*(SIN(M14*PI()/200))</f>
        <v>75.63030091281722</v>
      </c>
      <c r="G15" s="11"/>
      <c r="H15" s="11"/>
      <c r="I15" s="11"/>
      <c r="J15" s="11"/>
      <c r="K15" s="11"/>
      <c r="L15" s="11"/>
      <c r="M15" s="11"/>
      <c r="N15" s="7"/>
      <c r="O15" s="1"/>
      <c r="P15" s="1"/>
      <c r="Q15" s="1"/>
      <c r="R15" s="1"/>
    </row>
    <row r="16" spans="1:18" ht="12.75">
      <c r="A16" s="1"/>
      <c r="B16" s="2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7"/>
      <c r="O16" s="1"/>
      <c r="P16" s="1"/>
      <c r="Q16" s="1"/>
      <c r="R16" s="1"/>
    </row>
    <row r="17" spans="1:18" ht="12.75">
      <c r="A17" s="1"/>
      <c r="B17" s="21"/>
      <c r="C17" s="77" t="s">
        <v>0</v>
      </c>
      <c r="D17" s="11"/>
      <c r="E17" s="15"/>
      <c r="F17" s="11"/>
      <c r="G17" s="11"/>
      <c r="H17" s="11"/>
      <c r="I17" s="11"/>
      <c r="J17" s="11"/>
      <c r="K17" s="11"/>
      <c r="L17" s="11"/>
      <c r="M17" s="11"/>
      <c r="N17" s="7"/>
      <c r="O17" s="1"/>
      <c r="P17" s="1"/>
      <c r="Q17" s="1"/>
      <c r="R17" s="1"/>
    </row>
    <row r="18" spans="1:18" ht="12.75">
      <c r="A18" s="1"/>
      <c r="B18" s="22" t="s">
        <v>2</v>
      </c>
      <c r="C18" s="11"/>
      <c r="D18" s="11"/>
      <c r="E18" s="16" t="s">
        <v>3</v>
      </c>
      <c r="F18" s="11"/>
      <c r="G18" s="11"/>
      <c r="H18" s="11"/>
      <c r="I18" s="11"/>
      <c r="J18" s="11"/>
      <c r="K18" s="11"/>
      <c r="L18" s="11"/>
      <c r="M18" s="11"/>
      <c r="N18" s="7"/>
      <c r="O18" s="1"/>
      <c r="P18" s="1"/>
      <c r="Q18" s="1"/>
      <c r="R18" s="1"/>
    </row>
    <row r="19" spans="1:18" ht="15">
      <c r="A19" s="1"/>
      <c r="B19" s="21"/>
      <c r="C19" s="11"/>
      <c r="D19" s="74" t="s">
        <v>1</v>
      </c>
      <c r="E19" s="11"/>
      <c r="F19" s="11"/>
      <c r="G19" s="11"/>
      <c r="H19" s="11"/>
      <c r="I19" s="11"/>
      <c r="J19" s="11"/>
      <c r="K19" s="11"/>
      <c r="L19" s="11"/>
      <c r="M19" s="11"/>
      <c r="N19" s="7"/>
      <c r="O19" s="1"/>
      <c r="P19" s="1"/>
      <c r="Q19" s="1"/>
      <c r="R19" s="1"/>
    </row>
    <row r="20" spans="1:18" ht="15.75">
      <c r="A20" s="1"/>
      <c r="B20" s="21"/>
      <c r="C20" s="67" t="s">
        <v>14</v>
      </c>
      <c r="D20" s="95">
        <f>M14</f>
        <v>78.3245</v>
      </c>
      <c r="E20" s="67" t="s">
        <v>12</v>
      </c>
      <c r="F20" s="95">
        <f>200-(K14+M14)</f>
        <v>74.6755</v>
      </c>
      <c r="G20" s="69"/>
      <c r="H20" s="70">
        <f>0.5*(D15*F15*SIN(F13*PI()/200))</f>
        <v>1882.5710435709314</v>
      </c>
      <c r="I20" s="71" t="s">
        <v>15</v>
      </c>
      <c r="J20" s="72"/>
      <c r="K20" s="73">
        <f>D15+F15+I14</f>
        <v>203.6014563440739</v>
      </c>
      <c r="L20" s="71" t="s">
        <v>16</v>
      </c>
      <c r="M20" s="72"/>
      <c r="N20" s="7"/>
      <c r="O20" s="1"/>
      <c r="P20" s="1"/>
      <c r="Q20" s="1"/>
      <c r="R20" s="1"/>
    </row>
    <row r="21" spans="1:18" ht="13.5" thickBot="1">
      <c r="A21" s="1"/>
      <c r="B21" s="2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1"/>
      <c r="P21" s="1"/>
      <c r="Q21" s="1"/>
      <c r="R21" s="1"/>
    </row>
    <row r="22" spans="1:18" ht="13.5" thickTop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6.5" thickBot="1" thickTop="1">
      <c r="A24" s="1"/>
      <c r="B24" s="1"/>
      <c r="C24" s="1"/>
      <c r="D24" s="1"/>
      <c r="E24" s="1"/>
      <c r="F24" s="1"/>
      <c r="G24" s="1"/>
      <c r="H24" s="107" t="s">
        <v>56</v>
      </c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4.25" thickBot="1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6.5" thickBot="1" thickTop="1">
      <c r="A26" s="1"/>
      <c r="B26" s="1"/>
      <c r="C26" s="1"/>
      <c r="D26" s="1"/>
      <c r="E26" s="1"/>
      <c r="F26" s="1"/>
      <c r="G26" s="1"/>
      <c r="H26" s="112" t="s">
        <v>20</v>
      </c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3.5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</sheetData>
  <hyperlinks>
    <hyperlink ref="H24" location="'PAGINA INIZIALE'!A1" display="'PAGINA INIZIALE"/>
    <hyperlink ref="H26" location="Foglio1!A1" display="PAGINA INIZIALE"/>
  </hyperlink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4"/>
  <dimension ref="A1:R96"/>
  <sheetViews>
    <sheetView zoomScale="99" zoomScaleNormal="99" workbookViewId="0" topLeftCell="A1">
      <selection activeCell="H24" sqref="H24"/>
    </sheetView>
  </sheetViews>
  <sheetFormatPr defaultColWidth="9.140625" defaultRowHeight="12.75"/>
  <cols>
    <col min="1" max="1" width="1.421875" style="0" customWidth="1"/>
    <col min="3" max="3" width="16.140625" style="0" bestFit="1" customWidth="1"/>
    <col min="5" max="5" width="11.00390625" style="0" customWidth="1"/>
    <col min="6" max="6" width="10.8515625" style="0" customWidth="1"/>
    <col min="7" max="7" width="0" style="0" hidden="1" customWidth="1"/>
    <col min="8" max="8" width="19.421875" style="0" bestFit="1" customWidth="1"/>
    <col min="9" max="10" width="9.28125" style="0" bestFit="1" customWidth="1"/>
    <col min="11" max="11" width="12.7109375" style="0" bestFit="1" customWidth="1"/>
    <col min="13" max="13" width="15.140625" style="0" bestFit="1" customWidth="1"/>
    <col min="14" max="14" width="8.7109375" style="0" customWidth="1"/>
  </cols>
  <sheetData>
    <row r="1" spans="1:18" ht="15.75">
      <c r="A1" s="1"/>
      <c r="B1" s="1"/>
      <c r="C1" s="1"/>
      <c r="D1" s="2" t="s">
        <v>22</v>
      </c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1"/>
      <c r="C2" s="1"/>
      <c r="D2" s="2"/>
      <c r="E2" s="1"/>
      <c r="F2" s="25" t="s">
        <v>63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9.5" thickBot="1">
      <c r="A3" s="1"/>
      <c r="B3" s="1"/>
      <c r="C3" s="1"/>
      <c r="D3" s="1"/>
      <c r="E3" s="1"/>
      <c r="F3" s="3"/>
      <c r="G3" s="1"/>
      <c r="H3" s="97"/>
      <c r="I3" s="4">
        <v>0</v>
      </c>
      <c r="J3" s="4" t="s">
        <v>5</v>
      </c>
      <c r="K3" s="4" t="s">
        <v>6</v>
      </c>
      <c r="L3" s="97"/>
      <c r="M3" s="25" t="s">
        <v>7</v>
      </c>
      <c r="N3" s="1"/>
      <c r="O3" s="1"/>
      <c r="P3" s="1"/>
      <c r="Q3" s="1"/>
      <c r="R3" s="1"/>
    </row>
    <row r="4" spans="1:18" ht="19.5" thickBot="1" thickTop="1">
      <c r="A4" s="1"/>
      <c r="B4" s="1"/>
      <c r="C4" s="1"/>
      <c r="D4" s="1"/>
      <c r="E4" s="1" t="s">
        <v>8</v>
      </c>
      <c r="F4" s="1"/>
      <c r="G4" s="1"/>
      <c r="H4" s="25" t="s">
        <v>9</v>
      </c>
      <c r="I4" s="98">
        <v>20</v>
      </c>
      <c r="J4" s="98">
        <v>13</v>
      </c>
      <c r="K4" s="98">
        <v>5</v>
      </c>
      <c r="L4" s="97"/>
      <c r="M4" s="99">
        <f>(I4+J4/60+K4/3600)*10/9</f>
        <v>22.464506172839506</v>
      </c>
      <c r="N4" s="1"/>
      <c r="O4" s="1"/>
      <c r="P4" s="1"/>
      <c r="Q4" s="1"/>
      <c r="R4" s="1"/>
    </row>
    <row r="5" spans="1:18" ht="19.5" thickBot="1" thickTop="1">
      <c r="A5" s="1"/>
      <c r="B5" s="97" t="s">
        <v>46</v>
      </c>
      <c r="C5" s="1"/>
      <c r="D5" s="1"/>
      <c r="E5" s="1"/>
      <c r="F5" s="1"/>
      <c r="G5" s="1"/>
      <c r="H5" s="25" t="s">
        <v>10</v>
      </c>
      <c r="I5" s="98">
        <v>20</v>
      </c>
      <c r="J5" s="97"/>
      <c r="K5" s="97"/>
      <c r="L5" s="97"/>
      <c r="M5" s="100">
        <f>I5*10/9</f>
        <v>22.22222222222222</v>
      </c>
      <c r="N5" s="1"/>
      <c r="O5" s="1"/>
      <c r="P5" s="1"/>
      <c r="Q5" s="1"/>
      <c r="R5" s="1"/>
    </row>
    <row r="6" spans="1:18" ht="19.5" thickBot="1" thickTop="1">
      <c r="A6" s="1"/>
      <c r="B6" s="1"/>
      <c r="C6" s="1"/>
      <c r="D6" s="1"/>
      <c r="E6" s="27"/>
      <c r="F6" s="1"/>
      <c r="G6" s="1"/>
      <c r="H6" s="25" t="s">
        <v>17</v>
      </c>
      <c r="I6" s="98">
        <v>0.356</v>
      </c>
      <c r="J6" s="97"/>
      <c r="K6" s="97"/>
      <c r="L6" s="97"/>
      <c r="M6" s="100">
        <f>I6/PI()*200</f>
        <v>22.663663896285897</v>
      </c>
      <c r="N6" s="1"/>
      <c r="O6" s="1"/>
      <c r="P6" s="1"/>
      <c r="Q6" s="1"/>
      <c r="R6" s="1"/>
    </row>
    <row r="7" spans="1:18" ht="18.75" thickTop="1">
      <c r="A7" s="1"/>
      <c r="B7" s="1"/>
      <c r="C7" s="1"/>
      <c r="D7" s="1"/>
      <c r="E7" s="27"/>
      <c r="F7" s="1"/>
      <c r="G7" s="1"/>
      <c r="H7" s="25"/>
      <c r="I7" s="105"/>
      <c r="J7" s="97"/>
      <c r="K7" s="97"/>
      <c r="L7" s="97"/>
      <c r="M7" s="100"/>
      <c r="N7" s="1"/>
      <c r="O7" s="1"/>
      <c r="P7" s="1"/>
      <c r="Q7" s="1"/>
      <c r="R7" s="1"/>
    </row>
    <row r="8" spans="1:18" ht="15">
      <c r="A8" s="1"/>
      <c r="B8" s="1"/>
      <c r="C8" s="1"/>
      <c r="D8" s="1"/>
      <c r="E8" s="27"/>
      <c r="F8" s="1"/>
      <c r="G8" s="1"/>
      <c r="H8" s="5"/>
      <c r="I8" s="27"/>
      <c r="J8" s="1"/>
      <c r="K8" s="1"/>
      <c r="L8" s="1"/>
      <c r="M8" s="10"/>
      <c r="N8" s="1"/>
      <c r="O8" s="1"/>
      <c r="P8" s="1"/>
      <c r="Q8" s="1"/>
      <c r="R8" s="1"/>
    </row>
    <row r="9" spans="1:18" ht="15">
      <c r="A9" s="1"/>
      <c r="B9" s="1"/>
      <c r="C9" s="1"/>
      <c r="D9" s="1"/>
      <c r="E9" s="27"/>
      <c r="F9" s="1"/>
      <c r="G9" s="1"/>
      <c r="H9" s="5"/>
      <c r="I9" s="27"/>
      <c r="J9" s="1"/>
      <c r="K9" s="1"/>
      <c r="L9" s="1"/>
      <c r="M9" s="10"/>
      <c r="N9" s="1"/>
      <c r="O9" s="1"/>
      <c r="P9" s="1"/>
      <c r="Q9" s="1"/>
      <c r="R9" s="1"/>
    </row>
    <row r="10" spans="1:18" ht="13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3.5" thickTop="1">
      <c r="A11" s="1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1"/>
      <c r="P11" s="1"/>
      <c r="Q11" s="1"/>
      <c r="R11" s="1"/>
    </row>
    <row r="12" spans="1:18" ht="12.75">
      <c r="A12" s="1"/>
      <c r="B12" s="2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7"/>
      <c r="O12" s="1"/>
      <c r="P12" s="1"/>
      <c r="Q12" s="1"/>
      <c r="R12" s="1"/>
    </row>
    <row r="13" spans="1:18" ht="16.5" thickBot="1">
      <c r="A13" s="1"/>
      <c r="B13" s="21"/>
      <c r="C13" s="11"/>
      <c r="D13" s="12" t="s">
        <v>4</v>
      </c>
      <c r="E13" s="67" t="s">
        <v>11</v>
      </c>
      <c r="F13" s="68">
        <f>(ACOS((E15^2+I14^2-K14^2)/(2*E15*I14)))*200/3.141592654</f>
        <v>54.61359713504426</v>
      </c>
      <c r="G13" s="11"/>
      <c r="H13" s="11"/>
      <c r="I13" s="11"/>
      <c r="J13" s="11"/>
      <c r="K13" s="11"/>
      <c r="L13" s="11"/>
      <c r="M13" s="11"/>
      <c r="N13" s="7"/>
      <c r="O13" s="1"/>
      <c r="P13" s="1"/>
      <c r="Q13" s="1"/>
      <c r="R13" s="1"/>
    </row>
    <row r="14" spans="1:18" ht="17.25" thickBot="1" thickTop="1">
      <c r="A14" s="1"/>
      <c r="B14" s="21"/>
      <c r="C14" s="11"/>
      <c r="D14" s="11"/>
      <c r="E14" s="11"/>
      <c r="F14" s="11"/>
      <c r="G14" s="11"/>
      <c r="H14" s="64" t="s">
        <v>12</v>
      </c>
      <c r="I14" s="63">
        <v>54</v>
      </c>
      <c r="J14" s="64" t="s">
        <v>13</v>
      </c>
      <c r="K14" s="65">
        <v>47</v>
      </c>
      <c r="L14" s="66" t="s">
        <v>14</v>
      </c>
      <c r="M14" s="65">
        <v>78.3245</v>
      </c>
      <c r="N14" s="7"/>
      <c r="O14" s="1"/>
      <c r="P14" s="1"/>
      <c r="Q14" s="1"/>
      <c r="R14" s="1"/>
    </row>
    <row r="15" spans="1:18" ht="16.5" thickTop="1">
      <c r="A15" s="1"/>
      <c r="B15" s="21"/>
      <c r="C15" s="74" t="s">
        <v>18</v>
      </c>
      <c r="D15" s="75" t="s">
        <v>14</v>
      </c>
      <c r="E15" s="76">
        <f>(I14^2+K14^2-2*I14*K14*COS(M14*3.141592654/200))^0.5</f>
        <v>58.565625449875654</v>
      </c>
      <c r="F15" s="13"/>
      <c r="G15" s="11"/>
      <c r="H15" s="11"/>
      <c r="I15" s="11"/>
      <c r="J15" s="11"/>
      <c r="K15" s="11"/>
      <c r="L15" s="11"/>
      <c r="M15" s="11"/>
      <c r="N15" s="7"/>
      <c r="O15" s="1"/>
      <c r="P15" s="1"/>
      <c r="Q15" s="1"/>
      <c r="R15" s="1"/>
    </row>
    <row r="16" spans="1:18" ht="12.75">
      <c r="A16" s="1"/>
      <c r="B16" s="2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7"/>
      <c r="O16" s="1"/>
      <c r="P16" s="1"/>
      <c r="Q16" s="1"/>
      <c r="R16" s="1"/>
    </row>
    <row r="17" spans="1:18" ht="12.75">
      <c r="A17" s="1"/>
      <c r="B17" s="21"/>
      <c r="C17" s="14" t="s">
        <v>0</v>
      </c>
      <c r="D17" s="11"/>
      <c r="E17" s="15"/>
      <c r="F17" s="11"/>
      <c r="G17" s="11"/>
      <c r="H17" s="11"/>
      <c r="I17" s="11"/>
      <c r="J17" s="11"/>
      <c r="K17" s="11"/>
      <c r="L17" s="11"/>
      <c r="M17" s="11"/>
      <c r="N17" s="7"/>
      <c r="O17" s="1"/>
      <c r="P17" s="1"/>
      <c r="Q17" s="1"/>
      <c r="R17" s="1"/>
    </row>
    <row r="18" spans="1:18" ht="12.75">
      <c r="A18" s="1"/>
      <c r="B18" s="22" t="s">
        <v>2</v>
      </c>
      <c r="C18" s="11"/>
      <c r="D18" s="11"/>
      <c r="E18" s="16" t="s">
        <v>3</v>
      </c>
      <c r="F18" s="11"/>
      <c r="G18" s="11"/>
      <c r="H18" s="11"/>
      <c r="I18" s="11"/>
      <c r="J18" s="11"/>
      <c r="K18" s="11"/>
      <c r="L18" s="11"/>
      <c r="M18" s="11"/>
      <c r="N18" s="7"/>
      <c r="O18" s="1"/>
      <c r="P18" s="1"/>
      <c r="Q18" s="1"/>
      <c r="R18" s="1"/>
    </row>
    <row r="19" spans="1:18" ht="15">
      <c r="A19" s="1"/>
      <c r="B19" s="21"/>
      <c r="C19" s="11"/>
      <c r="D19" s="74" t="s">
        <v>1</v>
      </c>
      <c r="E19" s="11"/>
      <c r="F19" s="11"/>
      <c r="G19" s="11"/>
      <c r="H19" s="11"/>
      <c r="I19" s="11"/>
      <c r="J19" s="11"/>
      <c r="K19" s="11"/>
      <c r="L19" s="11"/>
      <c r="M19" s="11"/>
      <c r="N19" s="7"/>
      <c r="O19" s="1"/>
      <c r="P19" s="1"/>
      <c r="Q19" s="1"/>
      <c r="R19" s="1"/>
    </row>
    <row r="20" spans="1:18" ht="15.75">
      <c r="A20" s="1"/>
      <c r="B20" s="21"/>
      <c r="C20" s="11"/>
      <c r="D20" s="11"/>
      <c r="E20" s="67" t="s">
        <v>12</v>
      </c>
      <c r="F20" s="68">
        <f>200-(M14+F13)</f>
        <v>67.06190286495575</v>
      </c>
      <c r="G20" s="69"/>
      <c r="H20" s="70">
        <f>0.5*(I14*K14*SIN(M14*3.141592654/200))</f>
        <v>1196.1532645667135</v>
      </c>
      <c r="I20" s="71" t="s">
        <v>15</v>
      </c>
      <c r="J20" s="72"/>
      <c r="K20" s="73">
        <f>I14+K14+E15</f>
        <v>159.56562544987565</v>
      </c>
      <c r="L20" s="71" t="s">
        <v>16</v>
      </c>
      <c r="M20" s="72"/>
      <c r="N20" s="7"/>
      <c r="O20" s="1"/>
      <c r="P20" s="1"/>
      <c r="Q20" s="1"/>
      <c r="R20" s="1"/>
    </row>
    <row r="21" spans="1:18" ht="13.5" thickBot="1">
      <c r="A21" s="1"/>
      <c r="B21" s="2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1"/>
      <c r="P21" s="1"/>
      <c r="Q21" s="1"/>
      <c r="R21" s="1"/>
    </row>
    <row r="22" spans="1:18" ht="13.5" thickTop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6.5" thickBot="1" thickTop="1">
      <c r="A24" s="1"/>
      <c r="B24" s="1"/>
      <c r="C24" s="1"/>
      <c r="D24" s="1"/>
      <c r="E24" s="1"/>
      <c r="F24" s="1"/>
      <c r="G24" s="1"/>
      <c r="H24" s="107" t="s">
        <v>56</v>
      </c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4.25" thickBot="1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6.5" thickBot="1" thickTop="1">
      <c r="A26" s="1"/>
      <c r="B26" s="1"/>
      <c r="C26" s="1"/>
      <c r="D26" s="1"/>
      <c r="E26" s="1"/>
      <c r="F26" s="1"/>
      <c r="G26" s="1"/>
      <c r="H26" s="108" t="s">
        <v>20</v>
      </c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3.5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</sheetData>
  <hyperlinks>
    <hyperlink ref="H24" location="'PAGINA INIZIALE'!A1" display="'PAGINA INIZIALE"/>
    <hyperlink ref="H26" location="Foglio1!A1" display="PAGINA INIZIALE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zoomScale="93" zoomScaleNormal="93" workbookViewId="0" topLeftCell="A1">
      <selection activeCell="H24" sqref="H24"/>
    </sheetView>
  </sheetViews>
  <sheetFormatPr defaultColWidth="9.140625" defaultRowHeight="12.75"/>
  <cols>
    <col min="1" max="1" width="4.28125" style="0" customWidth="1"/>
    <col min="5" max="6" width="11.421875" style="0" bestFit="1" customWidth="1"/>
    <col min="7" max="7" width="12.140625" style="0" customWidth="1"/>
    <col min="8" max="8" width="19.421875" style="0" bestFit="1" customWidth="1"/>
    <col min="9" max="9" width="11.7109375" style="0" customWidth="1"/>
    <col min="13" max="13" width="15.140625" style="0" bestFit="1" customWidth="1"/>
  </cols>
  <sheetData>
    <row r="1" spans="1:18" ht="15.75">
      <c r="A1" s="1"/>
      <c r="B1" s="1"/>
      <c r="C1" s="1"/>
      <c r="D1" s="1"/>
      <c r="E1" s="2" t="s">
        <v>25</v>
      </c>
      <c r="F1" s="1"/>
      <c r="G1" s="2" t="s">
        <v>34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1"/>
      <c r="C2" s="1"/>
      <c r="D2" s="1"/>
      <c r="E2" s="2"/>
      <c r="F2" s="1"/>
      <c r="G2" s="25" t="s">
        <v>63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9.5" thickBot="1">
      <c r="A3" s="1"/>
      <c r="B3" s="1"/>
      <c r="C3" s="1"/>
      <c r="D3" s="1"/>
      <c r="E3" s="1"/>
      <c r="F3" s="1"/>
      <c r="G3" s="3"/>
      <c r="H3" s="97"/>
      <c r="I3" s="4">
        <v>0</v>
      </c>
      <c r="J3" s="4" t="s">
        <v>5</v>
      </c>
      <c r="K3" s="4" t="s">
        <v>6</v>
      </c>
      <c r="L3" s="97"/>
      <c r="M3" s="25" t="s">
        <v>7</v>
      </c>
      <c r="N3" s="1"/>
      <c r="O3" s="1"/>
      <c r="P3" s="1"/>
      <c r="Q3" s="1"/>
      <c r="R3" s="1"/>
    </row>
    <row r="4" spans="1:18" ht="19.5" thickBot="1" thickTop="1">
      <c r="A4" s="1"/>
      <c r="B4" s="1"/>
      <c r="C4" s="1"/>
      <c r="D4" s="1"/>
      <c r="E4" s="1"/>
      <c r="F4" s="1" t="s">
        <v>8</v>
      </c>
      <c r="G4" s="1"/>
      <c r="H4" s="25" t="s">
        <v>9</v>
      </c>
      <c r="I4" s="98">
        <v>20</v>
      </c>
      <c r="J4" s="98">
        <v>13</v>
      </c>
      <c r="K4" s="98">
        <v>5</v>
      </c>
      <c r="L4" s="97"/>
      <c r="M4" s="99">
        <f>(I4+J4/60+K4/3600)*10/9</f>
        <v>22.464506172839506</v>
      </c>
      <c r="N4" s="1"/>
      <c r="O4" s="1"/>
      <c r="P4" s="1"/>
      <c r="Q4" s="1"/>
      <c r="R4" s="1"/>
    </row>
    <row r="5" spans="1:18" ht="19.5" thickBot="1" thickTop="1">
      <c r="A5" s="1"/>
      <c r="B5" s="25" t="s">
        <v>44</v>
      </c>
      <c r="C5" s="1"/>
      <c r="D5" s="1"/>
      <c r="E5" s="1"/>
      <c r="F5" s="1"/>
      <c r="G5" s="1"/>
      <c r="H5" s="25" t="s">
        <v>10</v>
      </c>
      <c r="I5" s="98">
        <v>20</v>
      </c>
      <c r="J5" s="97"/>
      <c r="K5" s="97"/>
      <c r="L5" s="97"/>
      <c r="M5" s="100">
        <f>I5*10/9</f>
        <v>22.22222222222222</v>
      </c>
      <c r="N5" s="1"/>
      <c r="O5" s="1"/>
      <c r="P5" s="1"/>
      <c r="Q5" s="1"/>
      <c r="R5" s="1"/>
    </row>
    <row r="6" spans="1:18" ht="19.5" thickBot="1" thickTop="1">
      <c r="A6" s="1"/>
      <c r="B6" s="1"/>
      <c r="C6" s="1"/>
      <c r="D6" s="1"/>
      <c r="E6" s="1"/>
      <c r="F6" s="27"/>
      <c r="G6" s="1"/>
      <c r="H6" s="25" t="s">
        <v>17</v>
      </c>
      <c r="I6" s="98">
        <v>0.356</v>
      </c>
      <c r="J6" s="97"/>
      <c r="K6" s="97"/>
      <c r="L6" s="97"/>
      <c r="M6" s="100">
        <f>I6/PI()*200</f>
        <v>22.663663896285897</v>
      </c>
      <c r="N6" s="1"/>
      <c r="O6" s="1"/>
      <c r="P6" s="1"/>
      <c r="Q6" s="1"/>
      <c r="R6" s="1"/>
    </row>
    <row r="7" spans="1:18" ht="15.75" thickTop="1">
      <c r="A7" s="1"/>
      <c r="B7" s="1"/>
      <c r="C7" s="1"/>
      <c r="D7" s="1"/>
      <c r="E7" s="1"/>
      <c r="F7" s="27"/>
      <c r="G7" s="1"/>
      <c r="H7" s="5"/>
      <c r="I7" s="27"/>
      <c r="J7" s="1"/>
      <c r="K7" s="1"/>
      <c r="L7" s="1"/>
      <c r="M7" s="10"/>
      <c r="N7" s="1"/>
      <c r="O7" s="1"/>
      <c r="P7" s="1"/>
      <c r="Q7" s="1"/>
      <c r="R7" s="1"/>
    </row>
    <row r="8" spans="1:18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.75" thickTop="1">
      <c r="A10" s="1"/>
      <c r="B10" s="82" t="s">
        <v>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102"/>
      <c r="N10" s="1"/>
      <c r="O10" s="1"/>
      <c r="P10" s="1"/>
      <c r="Q10" s="1"/>
      <c r="R10" s="1"/>
    </row>
    <row r="11" spans="1:18" ht="18">
      <c r="A11" s="1"/>
      <c r="B11" s="30"/>
      <c r="C11" s="31"/>
      <c r="D11" s="34" t="s">
        <v>11</v>
      </c>
      <c r="E11" s="35">
        <f>(ASIN(K13/I13)*200/3.141592654)</f>
        <v>45.04622429801209</v>
      </c>
      <c r="F11" s="31"/>
      <c r="G11" s="31"/>
      <c r="H11" s="31"/>
      <c r="I11" s="31"/>
      <c r="J11" s="31"/>
      <c r="K11" s="31"/>
      <c r="L11" s="31"/>
      <c r="M11" s="103"/>
      <c r="N11" s="1"/>
      <c r="O11" s="1"/>
      <c r="P11" s="1"/>
      <c r="Q11" s="1"/>
      <c r="R11" s="1"/>
    </row>
    <row r="12" spans="1:18" ht="18.75" thickBot="1">
      <c r="A12" s="1"/>
      <c r="B12" s="30"/>
      <c r="C12" s="33"/>
      <c r="D12" s="31"/>
      <c r="E12" s="31"/>
      <c r="F12" s="31"/>
      <c r="G12" s="31"/>
      <c r="H12" s="31"/>
      <c r="I12" s="31"/>
      <c r="J12" s="31"/>
      <c r="K12" s="31"/>
      <c r="L12" s="31"/>
      <c r="M12" s="103"/>
      <c r="N12" s="1"/>
      <c r="O12" s="1"/>
      <c r="P12" s="1"/>
      <c r="Q12" s="1"/>
      <c r="R12" s="1"/>
    </row>
    <row r="13" spans="1:18" ht="20.25" thickBot="1" thickTop="1">
      <c r="A13" s="1"/>
      <c r="B13" s="30"/>
      <c r="C13" s="31"/>
      <c r="D13" s="31"/>
      <c r="E13" s="31"/>
      <c r="F13" s="31"/>
      <c r="G13" s="31"/>
      <c r="H13" s="36" t="s">
        <v>14</v>
      </c>
      <c r="I13" s="37">
        <v>20</v>
      </c>
      <c r="J13" s="36" t="s">
        <v>13</v>
      </c>
      <c r="K13" s="37">
        <v>13</v>
      </c>
      <c r="L13" s="36"/>
      <c r="M13" s="103"/>
      <c r="N13" s="1"/>
      <c r="O13" s="1"/>
      <c r="P13" s="1"/>
      <c r="Q13" s="1"/>
      <c r="R13" s="1"/>
    </row>
    <row r="14" spans="1:18" ht="18.75" thickTop="1">
      <c r="A14" s="1"/>
      <c r="B14" s="83" t="s">
        <v>37</v>
      </c>
      <c r="C14" s="84">
        <f>I13*SIN(F19/200*PI())</f>
        <v>15.198684152105406</v>
      </c>
      <c r="D14" s="40" t="s">
        <v>36</v>
      </c>
      <c r="E14" s="31"/>
      <c r="F14" s="41"/>
      <c r="G14" s="31"/>
      <c r="H14" s="31"/>
      <c r="I14" s="31"/>
      <c r="J14" s="31"/>
      <c r="K14" s="31"/>
      <c r="L14" s="31"/>
      <c r="M14" s="103"/>
      <c r="N14" s="1"/>
      <c r="O14" s="1"/>
      <c r="P14" s="1"/>
      <c r="Q14" s="1"/>
      <c r="R14" s="1"/>
    </row>
    <row r="15" spans="1:18" ht="18">
      <c r="A15" s="1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103"/>
      <c r="N15" s="1"/>
      <c r="O15" s="1"/>
      <c r="P15" s="1"/>
      <c r="Q15" s="1"/>
      <c r="R15" s="1"/>
    </row>
    <row r="16" spans="1:18" ht="18">
      <c r="A16" s="1"/>
      <c r="B16" s="30"/>
      <c r="C16" s="31"/>
      <c r="D16" s="31"/>
      <c r="E16" s="42"/>
      <c r="F16" s="31"/>
      <c r="G16" s="31"/>
      <c r="H16" s="31"/>
      <c r="I16" s="31"/>
      <c r="J16" s="31"/>
      <c r="K16" s="31"/>
      <c r="L16" s="31"/>
      <c r="M16" s="103"/>
      <c r="N16" s="1"/>
      <c r="O16" s="1"/>
      <c r="P16" s="1"/>
      <c r="Q16" s="1"/>
      <c r="R16" s="1"/>
    </row>
    <row r="17" spans="1:18" ht="18.75">
      <c r="A17" s="1"/>
      <c r="B17" s="79" t="s">
        <v>27</v>
      </c>
      <c r="C17" s="38" t="s">
        <v>1</v>
      </c>
      <c r="D17" s="31"/>
      <c r="E17" s="44" t="s">
        <v>3</v>
      </c>
      <c r="F17" s="31"/>
      <c r="G17" s="31"/>
      <c r="H17" s="31"/>
      <c r="I17" s="31"/>
      <c r="J17" s="31"/>
      <c r="K17" s="31"/>
      <c r="L17" s="31"/>
      <c r="M17" s="103"/>
      <c r="N17" s="1"/>
      <c r="O17" s="1"/>
      <c r="P17" s="1"/>
      <c r="Q17" s="1"/>
      <c r="R17" s="1"/>
    </row>
    <row r="18" spans="1:18" ht="18">
      <c r="A18" s="1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103"/>
      <c r="N18" s="1"/>
      <c r="O18" s="1"/>
      <c r="P18" s="1"/>
      <c r="Q18" s="1"/>
      <c r="R18" s="1"/>
    </row>
    <row r="19" spans="1:18" ht="18.75">
      <c r="A19" s="1"/>
      <c r="B19" s="45"/>
      <c r="C19" s="46"/>
      <c r="D19" s="31"/>
      <c r="E19" s="34" t="s">
        <v>12</v>
      </c>
      <c r="F19" s="35">
        <f>(ACOS(K13/I13)*200/3.141592654)</f>
        <v>54.95377568893061</v>
      </c>
      <c r="G19" s="47"/>
      <c r="H19" s="48">
        <f>0.5*(K13*C14)</f>
        <v>98.79144698868514</v>
      </c>
      <c r="I19" s="101" t="s">
        <v>15</v>
      </c>
      <c r="J19" s="31"/>
      <c r="K19" s="49">
        <f>I13+K13+C14</f>
        <v>48.19868415210541</v>
      </c>
      <c r="L19" s="101" t="s">
        <v>16</v>
      </c>
      <c r="M19" s="103"/>
      <c r="N19" s="1"/>
      <c r="O19" s="1"/>
      <c r="P19" s="1"/>
      <c r="Q19" s="1"/>
      <c r="R19" s="1"/>
    </row>
    <row r="20" spans="1:18" ht="18.75" thickBot="1">
      <c r="A20" s="1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104"/>
      <c r="N20" s="1"/>
      <c r="O20" s="1"/>
      <c r="P20" s="1"/>
      <c r="Q20" s="1"/>
      <c r="R20" s="1"/>
    </row>
    <row r="21" spans="1:18" ht="14.25" thickBo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6.5" thickBot="1" thickTop="1">
      <c r="A22" s="1"/>
      <c r="B22" s="1"/>
      <c r="C22" s="1"/>
      <c r="D22" s="1"/>
      <c r="E22" s="1"/>
      <c r="F22" s="1"/>
      <c r="G22" s="1"/>
      <c r="H22" s="111" t="s">
        <v>56</v>
      </c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4.25" thickBot="1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6.5" thickBot="1" thickTop="1">
      <c r="A24" s="1"/>
      <c r="B24" s="1"/>
      <c r="C24" s="1"/>
      <c r="D24" s="1"/>
      <c r="E24" s="1"/>
      <c r="F24" s="1"/>
      <c r="G24" s="1"/>
      <c r="H24" s="110" t="s">
        <v>20</v>
      </c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hyperlinks>
    <hyperlink ref="H22" location="Foglio2!A1" display="TR. QUALUNQUE"/>
    <hyperlink ref="H24" location="Foglio1!A1" display="PAGINA INIZIALE"/>
  </hyperlink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3"/>
  <sheetViews>
    <sheetView zoomScale="93" zoomScaleNormal="93" workbookViewId="0" topLeftCell="A1">
      <selection activeCell="H22" sqref="H22"/>
    </sheetView>
  </sheetViews>
  <sheetFormatPr defaultColWidth="9.140625" defaultRowHeight="12.75"/>
  <cols>
    <col min="1" max="1" width="3.7109375" style="0" customWidth="1"/>
    <col min="2" max="2" width="16.7109375" style="0" bestFit="1" customWidth="1"/>
    <col min="3" max="3" width="13.140625" style="0" bestFit="1" customWidth="1"/>
    <col min="4" max="4" width="3.57421875" style="0" bestFit="1" customWidth="1"/>
    <col min="5" max="5" width="4.28125" style="0" bestFit="1" customWidth="1"/>
    <col min="6" max="6" width="11.57421875" style="0" bestFit="1" customWidth="1"/>
    <col min="8" max="8" width="19.421875" style="0" bestFit="1" customWidth="1"/>
    <col min="9" max="9" width="14.140625" style="0" bestFit="1" customWidth="1"/>
    <col min="10" max="10" width="6.140625" style="0" bestFit="1" customWidth="1"/>
    <col min="11" max="11" width="9.28125" style="0" bestFit="1" customWidth="1"/>
    <col min="12" max="12" width="12.7109375" style="0" bestFit="1" customWidth="1"/>
    <col min="13" max="13" width="15.140625" style="0" bestFit="1" customWidth="1"/>
  </cols>
  <sheetData>
    <row r="1" spans="1:18" ht="15.75">
      <c r="A1" s="1"/>
      <c r="B1" s="1"/>
      <c r="C1" s="1"/>
      <c r="D1" s="1"/>
      <c r="E1" s="2" t="s">
        <v>25</v>
      </c>
      <c r="F1" s="1"/>
      <c r="G1" s="2" t="s">
        <v>26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1"/>
      <c r="C2" s="1"/>
      <c r="D2" s="1"/>
      <c r="E2" s="2"/>
      <c r="F2" s="1"/>
      <c r="G2" s="25" t="s">
        <v>63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9.5" thickBot="1">
      <c r="A3" s="1"/>
      <c r="B3" s="1"/>
      <c r="C3" s="1"/>
      <c r="D3" s="1"/>
      <c r="E3" s="1"/>
      <c r="F3" s="1"/>
      <c r="G3" s="3"/>
      <c r="H3" s="97"/>
      <c r="I3" s="4">
        <v>0</v>
      </c>
      <c r="J3" s="4" t="s">
        <v>5</v>
      </c>
      <c r="K3" s="4" t="s">
        <v>6</v>
      </c>
      <c r="L3" s="97"/>
      <c r="M3" s="25" t="s">
        <v>7</v>
      </c>
      <c r="N3" s="1"/>
      <c r="O3" s="1"/>
      <c r="P3" s="1"/>
      <c r="Q3" s="1"/>
      <c r="R3" s="1"/>
    </row>
    <row r="4" spans="1:18" ht="19.5" thickBot="1" thickTop="1">
      <c r="A4" s="1"/>
      <c r="B4" s="1"/>
      <c r="C4" s="1"/>
      <c r="D4" s="1"/>
      <c r="E4" s="1"/>
      <c r="F4" s="1" t="s">
        <v>8</v>
      </c>
      <c r="G4" s="1"/>
      <c r="H4" s="25" t="s">
        <v>9</v>
      </c>
      <c r="I4" s="98">
        <v>20</v>
      </c>
      <c r="J4" s="98">
        <v>13</v>
      </c>
      <c r="K4" s="98">
        <v>5</v>
      </c>
      <c r="L4" s="97"/>
      <c r="M4" s="99">
        <f>(I4+J4/60+K4/3600)*10/9</f>
        <v>22.464506172839506</v>
      </c>
      <c r="N4" s="1"/>
      <c r="O4" s="1"/>
      <c r="P4" s="1"/>
      <c r="Q4" s="1"/>
      <c r="R4" s="1"/>
    </row>
    <row r="5" spans="1:18" ht="19.5" thickBot="1" thickTop="1">
      <c r="A5" s="1"/>
      <c r="B5" s="97" t="s">
        <v>46</v>
      </c>
      <c r="C5" s="1"/>
      <c r="D5" s="1"/>
      <c r="E5" s="1"/>
      <c r="F5" s="1"/>
      <c r="G5" s="1"/>
      <c r="H5" s="25" t="s">
        <v>10</v>
      </c>
      <c r="I5" s="98">
        <v>20</v>
      </c>
      <c r="J5" s="97"/>
      <c r="K5" s="97"/>
      <c r="L5" s="97"/>
      <c r="M5" s="100">
        <f>I5*10/9</f>
        <v>22.22222222222222</v>
      </c>
      <c r="N5" s="1"/>
      <c r="O5" s="1"/>
      <c r="P5" s="1"/>
      <c r="Q5" s="1"/>
      <c r="R5" s="1"/>
    </row>
    <row r="6" spans="1:18" ht="19.5" thickBot="1" thickTop="1">
      <c r="A6" s="1"/>
      <c r="B6" s="1"/>
      <c r="C6" s="1"/>
      <c r="D6" s="1"/>
      <c r="E6" s="1"/>
      <c r="F6" s="27"/>
      <c r="G6" s="1"/>
      <c r="H6" s="25" t="s">
        <v>17</v>
      </c>
      <c r="I6" s="98">
        <v>0.356</v>
      </c>
      <c r="J6" s="97"/>
      <c r="K6" s="97"/>
      <c r="L6" s="97"/>
      <c r="M6" s="100">
        <f>I6/PI()*200</f>
        <v>22.663663896285897</v>
      </c>
      <c r="N6" s="1"/>
      <c r="O6" s="1"/>
      <c r="P6" s="1"/>
      <c r="Q6" s="1"/>
      <c r="R6" s="1"/>
    </row>
    <row r="7" spans="1:18" ht="13.5" thickTop="1">
      <c r="A7" s="1"/>
      <c r="B7" s="1"/>
      <c r="C7" s="1"/>
      <c r="D7" s="1"/>
      <c r="E7" s="1"/>
      <c r="F7" s="27"/>
      <c r="G7" s="1"/>
      <c r="H7" s="1"/>
      <c r="I7" s="5"/>
      <c r="J7" s="27"/>
      <c r="K7" s="1"/>
      <c r="L7" s="1"/>
      <c r="M7" s="1"/>
      <c r="N7" s="1"/>
      <c r="O7" s="1"/>
      <c r="P7" s="1"/>
      <c r="Q7" s="1"/>
      <c r="R7" s="1"/>
    </row>
    <row r="8" spans="1:18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.75" thickTop="1">
      <c r="A10" s="1"/>
      <c r="B10" s="24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102"/>
      <c r="N10" s="1"/>
      <c r="O10" s="1"/>
      <c r="P10" s="1"/>
      <c r="Q10" s="1"/>
      <c r="R10" s="1"/>
    </row>
    <row r="11" spans="1:18" ht="18">
      <c r="A11" s="1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103"/>
      <c r="N11" s="1"/>
      <c r="O11" s="1"/>
      <c r="P11" s="1"/>
      <c r="Q11" s="1"/>
      <c r="R11" s="1"/>
    </row>
    <row r="12" spans="1:18" ht="18.75" thickBot="1">
      <c r="A12" s="1"/>
      <c r="B12" s="30"/>
      <c r="C12" s="33" t="s">
        <v>4</v>
      </c>
      <c r="D12" s="31"/>
      <c r="E12" s="34" t="s">
        <v>11</v>
      </c>
      <c r="F12" s="35">
        <f>(ACOS((I13^2+K13^2-M13^2)/(2*I13*K13)))*200/3.141592654</f>
        <v>60.41247737856822</v>
      </c>
      <c r="G12" s="31"/>
      <c r="H12" s="31"/>
      <c r="I12" s="31"/>
      <c r="J12" s="31"/>
      <c r="K12" s="31"/>
      <c r="L12" s="31"/>
      <c r="M12" s="103"/>
      <c r="N12" s="1"/>
      <c r="O12" s="1"/>
      <c r="P12" s="1"/>
      <c r="Q12" s="1"/>
      <c r="R12" s="1"/>
    </row>
    <row r="13" spans="1:18" ht="20.25" thickBot="1" thickTop="1">
      <c r="A13" s="1"/>
      <c r="B13" s="30"/>
      <c r="C13" s="31"/>
      <c r="D13" s="31"/>
      <c r="E13" s="31"/>
      <c r="F13" s="31"/>
      <c r="G13" s="31"/>
      <c r="H13" s="36" t="s">
        <v>14</v>
      </c>
      <c r="I13" s="37">
        <v>13</v>
      </c>
      <c r="J13" s="36" t="s">
        <v>12</v>
      </c>
      <c r="K13" s="37">
        <v>21.46</v>
      </c>
      <c r="L13" s="36" t="s">
        <v>13</v>
      </c>
      <c r="M13" s="37">
        <v>17.45</v>
      </c>
      <c r="N13" s="1"/>
      <c r="O13" s="1"/>
      <c r="P13" s="1"/>
      <c r="Q13" s="1"/>
      <c r="R13" s="1"/>
    </row>
    <row r="14" spans="1:18" ht="18.75" thickTop="1">
      <c r="A14" s="1"/>
      <c r="B14" s="40" t="s">
        <v>19</v>
      </c>
      <c r="C14" s="31"/>
      <c r="D14" s="40" t="s">
        <v>0</v>
      </c>
      <c r="E14" s="31"/>
      <c r="F14" s="41"/>
      <c r="G14" s="31"/>
      <c r="H14" s="31"/>
      <c r="I14" s="31"/>
      <c r="J14" s="31"/>
      <c r="K14" s="31"/>
      <c r="L14" s="31"/>
      <c r="M14" s="103"/>
      <c r="N14" s="1"/>
      <c r="O14" s="1"/>
      <c r="P14" s="1"/>
      <c r="Q14" s="1"/>
      <c r="R14" s="1"/>
    </row>
    <row r="15" spans="1:18" ht="18">
      <c r="A15" s="1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103"/>
      <c r="N15" s="1"/>
      <c r="O15" s="1"/>
      <c r="P15" s="1"/>
      <c r="Q15" s="1"/>
      <c r="R15" s="1"/>
    </row>
    <row r="16" spans="1:18" ht="18">
      <c r="A16" s="1"/>
      <c r="B16" s="30"/>
      <c r="C16" s="31"/>
      <c r="D16" s="31"/>
      <c r="E16" s="42"/>
      <c r="F16" s="31"/>
      <c r="G16" s="31"/>
      <c r="H16" s="31"/>
      <c r="I16" s="31"/>
      <c r="J16" s="31"/>
      <c r="K16" s="31"/>
      <c r="L16" s="31"/>
      <c r="M16" s="103"/>
      <c r="N16" s="1"/>
      <c r="O16" s="1"/>
      <c r="P16" s="1"/>
      <c r="Q16" s="1"/>
      <c r="R16" s="1"/>
    </row>
    <row r="17" spans="1:18" ht="18.75">
      <c r="A17" s="1"/>
      <c r="B17" s="79" t="s">
        <v>27</v>
      </c>
      <c r="C17" s="38" t="s">
        <v>1</v>
      </c>
      <c r="D17" s="31"/>
      <c r="E17" s="44" t="s">
        <v>3</v>
      </c>
      <c r="F17" s="31"/>
      <c r="G17" s="31"/>
      <c r="H17" s="31"/>
      <c r="I17" s="31"/>
      <c r="J17" s="31"/>
      <c r="K17" s="31"/>
      <c r="L17" s="31"/>
      <c r="M17" s="103"/>
      <c r="N17" s="1"/>
      <c r="O17" s="1"/>
      <c r="P17" s="1"/>
      <c r="Q17" s="1"/>
      <c r="R17" s="1"/>
    </row>
    <row r="18" spans="1:18" ht="18">
      <c r="A18" s="1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103"/>
      <c r="N18" s="1"/>
      <c r="O18" s="1"/>
      <c r="P18" s="1"/>
      <c r="Q18" s="1"/>
      <c r="R18" s="1"/>
    </row>
    <row r="19" spans="1:18" ht="18">
      <c r="A19" s="1"/>
      <c r="B19" s="45" t="s">
        <v>14</v>
      </c>
      <c r="C19" s="46">
        <f>200-(F12+F19)</f>
        <v>41.407812845305926</v>
      </c>
      <c r="D19" s="31"/>
      <c r="E19" s="34" t="s">
        <v>12</v>
      </c>
      <c r="F19" s="35">
        <f>(ACOS((I13^2+M13^2-K13^2)/(2*I13*M13)))*200/3.141592654</f>
        <v>98.17970977612585</v>
      </c>
      <c r="G19" s="47"/>
      <c r="H19" s="48">
        <f>0.5*(I13*K13*SIN(F12*3.141592654/200))</f>
        <v>113.3786371393411</v>
      </c>
      <c r="I19" s="17" t="s">
        <v>15</v>
      </c>
      <c r="J19" s="31"/>
      <c r="K19" s="49">
        <f>I13+K13+M13</f>
        <v>51.91</v>
      </c>
      <c r="L19" s="17" t="s">
        <v>16</v>
      </c>
      <c r="M19" s="103"/>
      <c r="N19" s="1"/>
      <c r="O19" s="1"/>
      <c r="P19" s="1"/>
      <c r="Q19" s="1"/>
      <c r="R19" s="1"/>
    </row>
    <row r="20" spans="1:18" ht="18.75" thickBot="1">
      <c r="A20" s="1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104"/>
      <c r="N20" s="1"/>
      <c r="O20" s="1"/>
      <c r="P20" s="1"/>
      <c r="Q20" s="1"/>
      <c r="R20" s="1"/>
    </row>
    <row r="21" spans="1:18" ht="14.25" thickBo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6.5" thickBot="1" thickTop="1">
      <c r="A22" s="1"/>
      <c r="B22" s="1"/>
      <c r="C22" s="1"/>
      <c r="D22" s="1"/>
      <c r="E22" s="1"/>
      <c r="F22" s="1"/>
      <c r="G22" s="1"/>
      <c r="H22" s="109" t="s">
        <v>56</v>
      </c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4.25" thickBot="1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6.5" thickBot="1" thickTop="1">
      <c r="A24" s="1"/>
      <c r="B24" s="1"/>
      <c r="C24" s="1"/>
      <c r="D24" s="1"/>
      <c r="E24" s="1"/>
      <c r="F24" s="1"/>
      <c r="G24" s="1"/>
      <c r="H24" s="110" t="s">
        <v>20</v>
      </c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hyperlinks>
    <hyperlink ref="H22" location="'PAGINA INIZIALE'!A1" display="'PAGINA INIZIALE"/>
    <hyperlink ref="H24" location="Foglio1!A1" display="PAGINA INIZIALE"/>
  </hyperlink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3"/>
  <sheetViews>
    <sheetView zoomScale="87" zoomScaleNormal="87" workbookViewId="0" topLeftCell="A1">
      <selection activeCell="I22" sqref="I22"/>
    </sheetView>
  </sheetViews>
  <sheetFormatPr defaultColWidth="9.140625" defaultRowHeight="12.75"/>
  <cols>
    <col min="1" max="1" width="5.140625" style="0" customWidth="1"/>
    <col min="2" max="2" width="4.7109375" style="0" customWidth="1"/>
    <col min="3" max="3" width="13.8515625" style="0" bestFit="1" customWidth="1"/>
    <col min="4" max="4" width="5.28125" style="0" customWidth="1"/>
    <col min="5" max="5" width="6.7109375" style="0" customWidth="1"/>
    <col min="6" max="6" width="11.421875" style="0" customWidth="1"/>
    <col min="8" max="8" width="8.28125" style="0" customWidth="1"/>
    <col min="9" max="9" width="19.421875" style="0" bestFit="1" customWidth="1"/>
    <col min="10" max="10" width="5.140625" style="0" customWidth="1"/>
    <col min="11" max="11" width="9.7109375" style="0" bestFit="1" customWidth="1"/>
    <col min="12" max="12" width="12.8515625" style="0" customWidth="1"/>
    <col min="13" max="13" width="14.00390625" style="0" bestFit="1" customWidth="1"/>
    <col min="14" max="14" width="15.140625" style="0" bestFit="1" customWidth="1"/>
  </cols>
  <sheetData>
    <row r="1" spans="1:19" ht="15.75">
      <c r="A1" s="1"/>
      <c r="B1" s="1"/>
      <c r="C1" s="1"/>
      <c r="D1" s="1"/>
      <c r="E1" s="2"/>
      <c r="F1" s="1"/>
      <c r="G1" s="2" t="s">
        <v>28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>
      <c r="A2" s="1"/>
      <c r="B2" s="1"/>
      <c r="C2" s="1"/>
      <c r="D2" s="1"/>
      <c r="E2" s="2"/>
      <c r="F2" s="1"/>
      <c r="G2" s="62"/>
      <c r="H2" s="97" t="s">
        <v>63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9.5" thickBot="1">
      <c r="A3" s="1"/>
      <c r="B3" s="1"/>
      <c r="C3" s="1"/>
      <c r="D3" s="1"/>
      <c r="E3" s="1"/>
      <c r="F3" s="1"/>
      <c r="G3" s="3"/>
      <c r="H3" s="1"/>
      <c r="I3" s="97"/>
      <c r="J3" s="4">
        <v>0</v>
      </c>
      <c r="K3" s="4" t="s">
        <v>5</v>
      </c>
      <c r="L3" s="4" t="s">
        <v>6</v>
      </c>
      <c r="M3" s="97"/>
      <c r="N3" s="25" t="s">
        <v>7</v>
      </c>
      <c r="O3" s="1"/>
      <c r="P3" s="1"/>
      <c r="Q3" s="1"/>
      <c r="R3" s="1"/>
      <c r="S3" s="1"/>
    </row>
    <row r="4" spans="1:19" ht="19.5" thickBot="1" thickTop="1">
      <c r="A4" s="1"/>
      <c r="B4" s="1"/>
      <c r="C4" s="1"/>
      <c r="D4" s="1"/>
      <c r="E4" s="1"/>
      <c r="F4" s="1" t="s">
        <v>8</v>
      </c>
      <c r="G4" s="1"/>
      <c r="H4" s="1"/>
      <c r="I4" s="25" t="s">
        <v>9</v>
      </c>
      <c r="J4" s="98">
        <v>20</v>
      </c>
      <c r="K4" s="98">
        <v>13</v>
      </c>
      <c r="L4" s="98">
        <v>5</v>
      </c>
      <c r="M4" s="97"/>
      <c r="N4" s="99">
        <f>(J4+K4/60+L4/3600)*10/9</f>
        <v>22.464506172839506</v>
      </c>
      <c r="O4" s="1"/>
      <c r="P4" s="1"/>
      <c r="Q4" s="1"/>
      <c r="R4" s="1"/>
      <c r="S4" s="1"/>
    </row>
    <row r="5" spans="1:19" ht="19.5" thickBot="1" thickTop="1">
      <c r="A5" s="1"/>
      <c r="B5" s="97" t="s">
        <v>46</v>
      </c>
      <c r="C5" s="1"/>
      <c r="D5" s="1"/>
      <c r="E5" s="1"/>
      <c r="F5" s="1"/>
      <c r="G5" s="1"/>
      <c r="H5" s="1"/>
      <c r="I5" s="25" t="s">
        <v>10</v>
      </c>
      <c r="J5" s="98">
        <v>20</v>
      </c>
      <c r="K5" s="97"/>
      <c r="L5" s="97"/>
      <c r="M5" s="97"/>
      <c r="N5" s="100">
        <f>J5*10/9</f>
        <v>22.22222222222222</v>
      </c>
      <c r="O5" s="1"/>
      <c r="P5" s="1"/>
      <c r="Q5" s="1"/>
      <c r="R5" s="1"/>
      <c r="S5" s="1"/>
    </row>
    <row r="6" spans="1:19" ht="19.5" thickBot="1" thickTop="1">
      <c r="A6" s="1"/>
      <c r="B6" s="1"/>
      <c r="C6" s="1"/>
      <c r="D6" s="1"/>
      <c r="E6" s="1"/>
      <c r="F6" s="27"/>
      <c r="G6" s="1"/>
      <c r="H6" s="1"/>
      <c r="I6" s="25" t="s">
        <v>17</v>
      </c>
      <c r="J6" s="98">
        <v>0.356</v>
      </c>
      <c r="K6" s="97"/>
      <c r="L6" s="97"/>
      <c r="M6" s="97"/>
      <c r="N6" s="100">
        <f>J6/PI()*200</f>
        <v>22.663663896285897</v>
      </c>
      <c r="O6" s="1"/>
      <c r="P6" s="1"/>
      <c r="Q6" s="1"/>
      <c r="R6" s="1"/>
      <c r="S6" s="1"/>
    </row>
    <row r="7" spans="1:19" ht="18.75" thickTop="1">
      <c r="A7" s="1"/>
      <c r="B7" s="1"/>
      <c r="C7" s="1"/>
      <c r="D7" s="1"/>
      <c r="E7" s="1"/>
      <c r="F7" s="27"/>
      <c r="G7" s="1"/>
      <c r="H7" s="1"/>
      <c r="I7" s="25"/>
      <c r="J7" s="105"/>
      <c r="K7" s="97"/>
      <c r="L7" s="97"/>
      <c r="M7" s="97"/>
      <c r="N7" s="100"/>
      <c r="O7" s="1"/>
      <c r="P7" s="1"/>
      <c r="Q7" s="1"/>
      <c r="R7" s="1"/>
      <c r="S7" s="1"/>
    </row>
    <row r="8" spans="1:19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8.75" thickTop="1">
      <c r="A9" s="1"/>
      <c r="B9" s="24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1"/>
      <c r="P9" s="1"/>
      <c r="Q9" s="1"/>
      <c r="R9" s="1"/>
      <c r="S9" s="1"/>
    </row>
    <row r="10" spans="1:19" ht="18">
      <c r="A10" s="1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1"/>
      <c r="P10" s="1"/>
      <c r="Q10" s="1"/>
      <c r="R10" s="1"/>
      <c r="S10" s="1"/>
    </row>
    <row r="11" spans="1:19" ht="18.75" thickBot="1">
      <c r="A11" s="1"/>
      <c r="B11" s="30"/>
      <c r="C11" s="31"/>
      <c r="D11" s="80" t="s">
        <v>4</v>
      </c>
      <c r="E11" s="34" t="s">
        <v>11</v>
      </c>
      <c r="F11" s="35">
        <f>(ASIN(SIN(M12*3.141592654/200)*K12/I12))*200/3.141592654</f>
        <v>39.294276728521496</v>
      </c>
      <c r="G11" s="31"/>
      <c r="H11" s="31"/>
      <c r="I11" s="31"/>
      <c r="J11" s="31"/>
      <c r="K11" s="31"/>
      <c r="L11" s="31"/>
      <c r="M11" s="31"/>
      <c r="N11" s="32"/>
      <c r="O11" s="1"/>
      <c r="P11" s="1"/>
      <c r="Q11" s="1"/>
      <c r="R11" s="1"/>
      <c r="S11" s="1"/>
    </row>
    <row r="12" spans="1:19" ht="20.25" thickBot="1" thickTop="1">
      <c r="A12" s="1"/>
      <c r="B12" s="30"/>
      <c r="C12" s="31"/>
      <c r="D12" s="31"/>
      <c r="E12" s="31"/>
      <c r="F12" s="31"/>
      <c r="G12" s="31"/>
      <c r="H12" s="36" t="s">
        <v>12</v>
      </c>
      <c r="I12" s="37">
        <v>5</v>
      </c>
      <c r="J12" s="36" t="s">
        <v>13</v>
      </c>
      <c r="K12" s="37">
        <v>4.54</v>
      </c>
      <c r="L12" s="53" t="s">
        <v>12</v>
      </c>
      <c r="M12" s="37">
        <v>44</v>
      </c>
      <c r="N12" s="32"/>
      <c r="O12" s="1"/>
      <c r="P12" s="1"/>
      <c r="Q12" s="1"/>
      <c r="R12" s="1"/>
      <c r="S12" s="1"/>
    </row>
    <row r="13" spans="1:19" ht="19.5" thickTop="1">
      <c r="A13" s="1"/>
      <c r="B13" s="30"/>
      <c r="C13" s="38" t="s">
        <v>29</v>
      </c>
      <c r="D13" s="31"/>
      <c r="E13" s="39" t="s">
        <v>14</v>
      </c>
      <c r="F13" s="54">
        <f>(I12^2+K12^2-2*I12*K12*COS(C18/200*3.141592654))^0.5</f>
        <v>7.575545278594827</v>
      </c>
      <c r="G13" s="31"/>
      <c r="H13" s="31"/>
      <c r="I13" s="31"/>
      <c r="J13" s="31"/>
      <c r="K13" s="31"/>
      <c r="L13" s="31"/>
      <c r="M13" s="31"/>
      <c r="N13" s="32"/>
      <c r="O13" s="1"/>
      <c r="P13" s="1"/>
      <c r="Q13" s="1"/>
      <c r="R13" s="1"/>
      <c r="S13" s="1"/>
    </row>
    <row r="14" spans="1:19" ht="18">
      <c r="A14" s="1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2"/>
      <c r="O14" s="1"/>
      <c r="P14" s="1"/>
      <c r="Q14" s="1"/>
      <c r="R14" s="1"/>
      <c r="S14" s="1"/>
    </row>
    <row r="15" spans="1:19" ht="18">
      <c r="A15" s="1"/>
      <c r="B15" s="30"/>
      <c r="C15" s="31"/>
      <c r="D15" s="31"/>
      <c r="E15" s="55" t="s">
        <v>30</v>
      </c>
      <c r="F15" s="31"/>
      <c r="G15" s="31"/>
      <c r="H15" s="31"/>
      <c r="I15" s="31"/>
      <c r="J15" s="31"/>
      <c r="K15" s="31"/>
      <c r="L15" s="31"/>
      <c r="M15" s="31"/>
      <c r="N15" s="32"/>
      <c r="O15" s="1"/>
      <c r="P15" s="1"/>
      <c r="Q15" s="1"/>
      <c r="R15" s="1"/>
      <c r="S15" s="1"/>
    </row>
    <row r="16" spans="1:19" ht="18.75">
      <c r="A16" s="1"/>
      <c r="B16" s="43" t="s">
        <v>2</v>
      </c>
      <c r="C16" s="31"/>
      <c r="D16" s="81" t="s">
        <v>1</v>
      </c>
      <c r="E16" s="44"/>
      <c r="F16" s="31" t="s">
        <v>3</v>
      </c>
      <c r="G16" s="31"/>
      <c r="H16" s="31"/>
      <c r="I16" s="31"/>
      <c r="J16" s="31"/>
      <c r="K16" s="31"/>
      <c r="L16" s="31"/>
      <c r="M16" s="31"/>
      <c r="N16" s="32"/>
      <c r="O16" s="1"/>
      <c r="P16" s="1"/>
      <c r="Q16" s="1"/>
      <c r="R16" s="1"/>
      <c r="S16" s="1"/>
    </row>
    <row r="17" spans="1:19" ht="18.75">
      <c r="A17" s="1"/>
      <c r="B17" s="30"/>
      <c r="C17" s="31"/>
      <c r="D17" s="38"/>
      <c r="E17" s="31"/>
      <c r="F17" s="31"/>
      <c r="G17" s="31"/>
      <c r="H17" s="31"/>
      <c r="I17" s="31"/>
      <c r="J17" s="31"/>
      <c r="K17" s="31"/>
      <c r="L17" s="31"/>
      <c r="M17" s="31"/>
      <c r="N17" s="32"/>
      <c r="O17" s="1"/>
      <c r="P17" s="1"/>
      <c r="Q17" s="1"/>
      <c r="R17" s="1"/>
      <c r="S17" s="1"/>
    </row>
    <row r="18" spans="1:19" ht="18">
      <c r="A18" s="1"/>
      <c r="B18" s="45" t="s">
        <v>14</v>
      </c>
      <c r="C18" s="35">
        <f>200-(F11+M12)</f>
        <v>116.7057232714785</v>
      </c>
      <c r="D18" s="31"/>
      <c r="E18" s="53"/>
      <c r="F18" s="56"/>
      <c r="G18" s="47"/>
      <c r="H18" s="48">
        <f>0.5*(I12*K12*SIN(C18*3.141592654/200))</f>
        <v>10.96145385019885</v>
      </c>
      <c r="I18" s="17" t="s">
        <v>15</v>
      </c>
      <c r="J18" s="31"/>
      <c r="K18" s="49">
        <f>I12+K12+F13</f>
        <v>17.115545278594826</v>
      </c>
      <c r="L18" s="17" t="s">
        <v>16</v>
      </c>
      <c r="M18" s="31"/>
      <c r="N18" s="32"/>
      <c r="O18" s="1"/>
      <c r="P18" s="1"/>
      <c r="Q18" s="1"/>
      <c r="R18" s="1"/>
      <c r="S18" s="1"/>
    </row>
    <row r="19" spans="1:19" ht="18.75" thickBot="1">
      <c r="A19" s="1"/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  <c r="O19" s="1"/>
      <c r="P19" s="1"/>
      <c r="Q19" s="1"/>
      <c r="R19" s="1"/>
      <c r="S19" s="1"/>
    </row>
    <row r="20" spans="1:19" ht="13.5" thickTop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3.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6.5" thickBot="1" thickTop="1">
      <c r="A22" s="1"/>
      <c r="B22" s="1"/>
      <c r="C22" s="1"/>
      <c r="D22" s="1"/>
      <c r="E22" s="1"/>
      <c r="F22" s="1"/>
      <c r="G22" s="1"/>
      <c r="H22" s="1"/>
      <c r="I22" s="109" t="s">
        <v>56</v>
      </c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 thickBot="1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6.5" thickBot="1" thickTop="1">
      <c r="A24" s="1"/>
      <c r="B24" s="1"/>
      <c r="C24" s="1"/>
      <c r="D24" s="1"/>
      <c r="E24" s="1"/>
      <c r="F24" s="1"/>
      <c r="G24" s="1"/>
      <c r="H24" s="1"/>
      <c r="I24" s="111" t="s">
        <v>20</v>
      </c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3.5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</sheetData>
  <hyperlinks>
    <hyperlink ref="I22" location="'PAGINA INIZIALE'!A1" display="'PAGINA INIZIALE"/>
    <hyperlink ref="I24" location="Foglio1!A1" display="PAGINA INIZIALE"/>
  </hyperlink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zoomScale="92" zoomScaleNormal="92" workbookViewId="0" topLeftCell="A1">
      <selection activeCell="H24" sqref="H24"/>
    </sheetView>
  </sheetViews>
  <sheetFormatPr defaultColWidth="9.140625" defaultRowHeight="12.75"/>
  <cols>
    <col min="1" max="1" width="2.7109375" style="0" customWidth="1"/>
    <col min="5" max="6" width="11.421875" style="0" bestFit="1" customWidth="1"/>
    <col min="7" max="7" width="13.8515625" style="0" customWidth="1"/>
    <col min="8" max="8" width="19.421875" style="0" bestFit="1" customWidth="1"/>
    <col min="11" max="11" width="9.8515625" style="0" bestFit="1" customWidth="1"/>
    <col min="13" max="13" width="15.140625" style="0" bestFit="1" customWidth="1"/>
    <col min="14" max="14" width="3.28125" style="0" customWidth="1"/>
  </cols>
  <sheetData>
    <row r="1" spans="1:19" ht="15.75">
      <c r="A1" s="1"/>
      <c r="B1" s="1"/>
      <c r="C1" s="1"/>
      <c r="D1" s="1"/>
      <c r="E1" s="2" t="s">
        <v>25</v>
      </c>
      <c r="F1" s="1"/>
      <c r="G1" s="2" t="s">
        <v>42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>
      <c r="A2" s="1"/>
      <c r="B2" s="1"/>
      <c r="C2" s="1"/>
      <c r="D2" s="1"/>
      <c r="E2" s="2"/>
      <c r="F2" s="1"/>
      <c r="G2" s="25" t="s">
        <v>63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9.5" thickBot="1">
      <c r="A3" s="1"/>
      <c r="B3" s="1"/>
      <c r="C3" s="1"/>
      <c r="D3" s="1"/>
      <c r="E3" s="1"/>
      <c r="F3" s="1"/>
      <c r="G3" s="3"/>
      <c r="H3" s="97"/>
      <c r="I3" s="4">
        <v>0</v>
      </c>
      <c r="J3" s="4" t="s">
        <v>5</v>
      </c>
      <c r="K3" s="4" t="s">
        <v>6</v>
      </c>
      <c r="L3" s="97"/>
      <c r="M3" s="25" t="s">
        <v>7</v>
      </c>
      <c r="N3" s="1"/>
      <c r="O3" s="1"/>
      <c r="P3" s="1"/>
      <c r="Q3" s="1"/>
      <c r="R3" s="1"/>
      <c r="S3" s="1"/>
    </row>
    <row r="4" spans="1:19" ht="19.5" thickBot="1" thickTop="1">
      <c r="A4" s="1"/>
      <c r="B4" s="1"/>
      <c r="C4" s="1"/>
      <c r="D4" s="1"/>
      <c r="E4" s="1"/>
      <c r="F4" s="1" t="s">
        <v>8</v>
      </c>
      <c r="G4" s="1"/>
      <c r="H4" s="25" t="s">
        <v>9</v>
      </c>
      <c r="I4" s="98">
        <v>20</v>
      </c>
      <c r="J4" s="98">
        <v>13</v>
      </c>
      <c r="K4" s="98">
        <v>5</v>
      </c>
      <c r="L4" s="97"/>
      <c r="M4" s="99">
        <f>(I4+J4/60+K4/3600)*10/9</f>
        <v>22.464506172839506</v>
      </c>
      <c r="N4" s="1"/>
      <c r="O4" s="1"/>
      <c r="P4" s="1"/>
      <c r="Q4" s="1"/>
      <c r="R4" s="1"/>
      <c r="S4" s="1"/>
    </row>
    <row r="5" spans="1:19" ht="19.5" thickBot="1" thickTop="1">
      <c r="A5" s="1"/>
      <c r="B5" s="97" t="s">
        <v>45</v>
      </c>
      <c r="C5" s="1"/>
      <c r="D5" s="1"/>
      <c r="E5" s="1"/>
      <c r="F5" s="1"/>
      <c r="G5" s="1"/>
      <c r="H5" s="25" t="s">
        <v>10</v>
      </c>
      <c r="I5" s="98">
        <v>20</v>
      </c>
      <c r="J5" s="97"/>
      <c r="K5" s="97"/>
      <c r="L5" s="97"/>
      <c r="M5" s="100">
        <f>I5*10/9</f>
        <v>22.22222222222222</v>
      </c>
      <c r="N5" s="1"/>
      <c r="O5" s="1"/>
      <c r="P5" s="1"/>
      <c r="Q5" s="1"/>
      <c r="R5" s="1"/>
      <c r="S5" s="1"/>
    </row>
    <row r="6" spans="1:19" ht="19.5" thickBot="1" thickTop="1">
      <c r="A6" s="1"/>
      <c r="B6" s="1"/>
      <c r="C6" s="1"/>
      <c r="D6" s="1"/>
      <c r="E6" s="1"/>
      <c r="F6" s="27"/>
      <c r="G6" s="1"/>
      <c r="H6" s="25" t="s">
        <v>17</v>
      </c>
      <c r="I6" s="98">
        <v>0.356</v>
      </c>
      <c r="J6" s="97"/>
      <c r="K6" s="97"/>
      <c r="L6" s="97"/>
      <c r="M6" s="100">
        <f>I6/PI()*200</f>
        <v>22.663663896285897</v>
      </c>
      <c r="N6" s="1"/>
      <c r="O6" s="1"/>
      <c r="P6" s="1"/>
      <c r="Q6" s="1"/>
      <c r="R6" s="1"/>
      <c r="S6" s="1"/>
    </row>
    <row r="7" spans="1:19" ht="18.75" thickTop="1">
      <c r="A7" s="1"/>
      <c r="B7" s="1"/>
      <c r="C7" s="1"/>
      <c r="D7" s="1"/>
      <c r="E7" s="1"/>
      <c r="F7" s="27"/>
      <c r="G7" s="1"/>
      <c r="H7" s="97"/>
      <c r="I7" s="25"/>
      <c r="J7" s="105"/>
      <c r="K7" s="97"/>
      <c r="L7" s="97"/>
      <c r="M7" s="97"/>
      <c r="N7" s="10"/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.75" thickTop="1">
      <c r="A10" s="1"/>
      <c r="B10" s="82" t="s">
        <v>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1"/>
      <c r="P10" s="1"/>
      <c r="Q10" s="1"/>
      <c r="R10" s="1"/>
      <c r="S10" s="1"/>
    </row>
    <row r="11" spans="1:19" ht="18">
      <c r="A11" s="1"/>
      <c r="B11" s="30"/>
      <c r="C11" s="31"/>
      <c r="D11" s="92" t="s">
        <v>11</v>
      </c>
      <c r="E11" s="93">
        <f>K13</f>
        <v>26.7654</v>
      </c>
      <c r="F11" s="31"/>
      <c r="G11" s="31"/>
      <c r="H11" s="31"/>
      <c r="I11" s="31"/>
      <c r="J11" s="31"/>
      <c r="K11" s="31"/>
      <c r="L11" s="31"/>
      <c r="M11" s="31"/>
      <c r="N11" s="32"/>
      <c r="O11" s="1"/>
      <c r="P11" s="1"/>
      <c r="Q11" s="1"/>
      <c r="R11" s="1"/>
      <c r="S11" s="1"/>
    </row>
    <row r="12" spans="1:19" ht="18.75" thickBot="1">
      <c r="A12" s="1"/>
      <c r="B12" s="30"/>
      <c r="C12" s="33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  <c r="O12" s="1"/>
      <c r="P12" s="1"/>
      <c r="Q12" s="1"/>
      <c r="R12" s="1"/>
      <c r="S12" s="1"/>
    </row>
    <row r="13" spans="1:19" ht="20.25" thickBot="1" thickTop="1">
      <c r="A13" s="1"/>
      <c r="B13" s="30"/>
      <c r="C13" s="31"/>
      <c r="D13" s="31"/>
      <c r="E13" s="31"/>
      <c r="F13" s="31"/>
      <c r="G13" s="31"/>
      <c r="H13" s="36" t="s">
        <v>13</v>
      </c>
      <c r="I13" s="37">
        <v>20</v>
      </c>
      <c r="J13" s="89" t="s">
        <v>41</v>
      </c>
      <c r="K13" s="37">
        <v>26.7654</v>
      </c>
      <c r="L13" s="36"/>
      <c r="M13" s="31"/>
      <c r="N13" s="32"/>
      <c r="O13" s="1"/>
      <c r="P13" s="1"/>
      <c r="Q13" s="1"/>
      <c r="R13" s="1"/>
      <c r="S13" s="1"/>
    </row>
    <row r="14" spans="1:19" ht="19.5" thickTop="1">
      <c r="A14" s="1"/>
      <c r="B14" s="91" t="s">
        <v>37</v>
      </c>
      <c r="C14" s="84">
        <f>I13*TAN(F19*PI()/200)</f>
        <v>44.733892304023655</v>
      </c>
      <c r="D14" s="94" t="s">
        <v>39</v>
      </c>
      <c r="E14" s="87">
        <f>I13/(COS(F19*PI()/200))</f>
        <v>49.001235909597085</v>
      </c>
      <c r="F14" s="41"/>
      <c r="G14" s="31"/>
      <c r="H14" s="31"/>
      <c r="I14" s="31"/>
      <c r="J14" s="31"/>
      <c r="K14" s="31"/>
      <c r="L14" s="31"/>
      <c r="M14" s="31"/>
      <c r="N14" s="32"/>
      <c r="O14" s="1"/>
      <c r="P14" s="1"/>
      <c r="Q14" s="1"/>
      <c r="R14" s="1"/>
      <c r="S14" s="1"/>
    </row>
    <row r="15" spans="1:19" ht="18">
      <c r="A15" s="1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  <c r="O15" s="1"/>
      <c r="P15" s="1"/>
      <c r="Q15" s="1"/>
      <c r="R15" s="1"/>
      <c r="S15" s="1"/>
    </row>
    <row r="16" spans="1:19" ht="18">
      <c r="A16" s="1"/>
      <c r="B16" s="30"/>
      <c r="C16" s="31"/>
      <c r="D16" s="31"/>
      <c r="E16" s="42"/>
      <c r="F16" s="31"/>
      <c r="G16" s="31"/>
      <c r="H16" s="31"/>
      <c r="I16" s="31"/>
      <c r="J16" s="31"/>
      <c r="K16" s="31"/>
      <c r="L16" s="31"/>
      <c r="M16" s="31"/>
      <c r="N16" s="32"/>
      <c r="O16" s="1"/>
      <c r="P16" s="1"/>
      <c r="Q16" s="1"/>
      <c r="R16" s="1"/>
      <c r="S16" s="1"/>
    </row>
    <row r="17" spans="1:19" ht="18.75">
      <c r="A17" s="1"/>
      <c r="B17" s="79" t="s">
        <v>27</v>
      </c>
      <c r="C17" s="38" t="s">
        <v>1</v>
      </c>
      <c r="D17" s="31"/>
      <c r="E17" s="44" t="s">
        <v>3</v>
      </c>
      <c r="F17" s="31"/>
      <c r="G17" s="31"/>
      <c r="H17" s="31"/>
      <c r="I17" s="31"/>
      <c r="J17" s="31"/>
      <c r="K17" s="31"/>
      <c r="L17" s="31"/>
      <c r="M17" s="31"/>
      <c r="N17" s="32"/>
      <c r="O17" s="1"/>
      <c r="P17" s="1"/>
      <c r="Q17" s="1"/>
      <c r="R17" s="1"/>
      <c r="S17" s="1"/>
    </row>
    <row r="18" spans="1:19" ht="18.75">
      <c r="A18" s="1"/>
      <c r="B18" s="30"/>
      <c r="C18" s="90"/>
      <c r="D18" s="87"/>
      <c r="E18" s="31"/>
      <c r="F18" s="31"/>
      <c r="G18" s="31"/>
      <c r="H18" s="31"/>
      <c r="I18" s="31"/>
      <c r="J18" s="31"/>
      <c r="K18" s="31"/>
      <c r="L18" s="31"/>
      <c r="M18" s="31"/>
      <c r="N18" s="32"/>
      <c r="O18" s="1"/>
      <c r="P18" s="1"/>
      <c r="Q18" s="1"/>
      <c r="R18" s="1"/>
      <c r="S18" s="1"/>
    </row>
    <row r="19" spans="1:19" ht="18">
      <c r="A19" s="1"/>
      <c r="B19" s="45"/>
      <c r="C19" s="46"/>
      <c r="D19" s="31"/>
      <c r="E19" s="34" t="s">
        <v>12</v>
      </c>
      <c r="F19" s="35">
        <f>100-K13</f>
        <v>73.2346</v>
      </c>
      <c r="G19" s="47"/>
      <c r="H19" s="48">
        <f>0.5*(I13*C14)</f>
        <v>447.3389230402365</v>
      </c>
      <c r="I19" s="17" t="s">
        <v>15</v>
      </c>
      <c r="J19" s="31"/>
      <c r="K19" s="49">
        <f>I13+E14+C14</f>
        <v>113.73512821362074</v>
      </c>
      <c r="L19" s="17" t="s">
        <v>16</v>
      </c>
      <c r="M19" s="31"/>
      <c r="N19" s="32"/>
      <c r="O19" s="1"/>
      <c r="P19" s="1"/>
      <c r="Q19" s="1"/>
      <c r="R19" s="1"/>
      <c r="S19" s="1"/>
    </row>
    <row r="20" spans="1:19" ht="18.75" thickBot="1">
      <c r="A20" s="1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1"/>
      <c r="P20" s="1"/>
      <c r="Q20" s="1"/>
      <c r="R20" s="1"/>
      <c r="S20" s="1"/>
    </row>
    <row r="21" spans="1:19" ht="14.25" thickBo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6.5" thickBot="1" thickTop="1">
      <c r="A22" s="1"/>
      <c r="B22" s="1"/>
      <c r="C22" s="1"/>
      <c r="D22" s="1"/>
      <c r="E22" s="1"/>
      <c r="F22" s="1"/>
      <c r="G22" s="1"/>
      <c r="H22" s="111" t="s">
        <v>56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 thickBot="1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6.5" thickBot="1" thickTop="1">
      <c r="A24" s="1"/>
      <c r="B24" s="1"/>
      <c r="C24" s="1"/>
      <c r="D24" s="1"/>
      <c r="E24" s="1"/>
      <c r="F24" s="1"/>
      <c r="G24" s="1"/>
      <c r="H24" s="110" t="s">
        <v>20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3.5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2:19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2:19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2:19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2:19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2:19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hyperlinks>
    <hyperlink ref="H22" location="Foglio2!A1" display="TR. QUALUNQUE"/>
    <hyperlink ref="H24" location="Foglio1!A1" display="PAGINA INIZIALE"/>
  </hyperlink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3"/>
  <sheetViews>
    <sheetView zoomScale="93" zoomScaleNormal="93" workbookViewId="0" topLeftCell="A1">
      <selection activeCell="H22" sqref="H22"/>
    </sheetView>
  </sheetViews>
  <sheetFormatPr defaultColWidth="9.140625" defaultRowHeight="12.75"/>
  <cols>
    <col min="1" max="1" width="2.140625" style="0" customWidth="1"/>
    <col min="2" max="2" width="8.7109375" style="0" customWidth="1"/>
    <col min="3" max="3" width="8.8515625" style="0" customWidth="1"/>
    <col min="5" max="5" width="10.8515625" style="0" customWidth="1"/>
    <col min="6" max="6" width="11.421875" style="0" bestFit="1" customWidth="1"/>
    <col min="7" max="7" width="11.8515625" style="0" customWidth="1"/>
    <col min="8" max="8" width="19.421875" style="0" bestFit="1" customWidth="1"/>
    <col min="11" max="11" width="11.57421875" style="0" customWidth="1"/>
    <col min="13" max="13" width="15.140625" style="0" bestFit="1" customWidth="1"/>
    <col min="14" max="14" width="5.140625" style="0" customWidth="1"/>
  </cols>
  <sheetData>
    <row r="1" spans="1:19" ht="15.75">
      <c r="A1" s="1"/>
      <c r="B1" s="1"/>
      <c r="C1" s="1"/>
      <c r="D1" s="1"/>
      <c r="E1" s="2" t="s">
        <v>25</v>
      </c>
      <c r="F1" s="1"/>
      <c r="G1" s="2" t="s">
        <v>40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>
      <c r="A2" s="1"/>
      <c r="B2" s="1"/>
      <c r="C2" s="1"/>
      <c r="D2" s="1"/>
      <c r="E2" s="2"/>
      <c r="F2" s="1"/>
      <c r="G2" s="25" t="s">
        <v>63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9.5" thickBot="1">
      <c r="A3" s="1"/>
      <c r="B3" s="1"/>
      <c r="C3" s="1"/>
      <c r="D3" s="1"/>
      <c r="E3" s="1"/>
      <c r="F3" s="1"/>
      <c r="G3" s="3"/>
      <c r="H3" s="97"/>
      <c r="I3" s="4">
        <v>0</v>
      </c>
      <c r="J3" s="4" t="s">
        <v>5</v>
      </c>
      <c r="K3" s="4" t="s">
        <v>6</v>
      </c>
      <c r="L3" s="97"/>
      <c r="M3" s="25" t="s">
        <v>7</v>
      </c>
      <c r="N3" s="1"/>
      <c r="O3" s="1"/>
      <c r="P3" s="1"/>
      <c r="Q3" s="1"/>
      <c r="R3" s="1"/>
      <c r="S3" s="1"/>
    </row>
    <row r="4" spans="1:19" ht="19.5" thickBot="1" thickTop="1">
      <c r="A4" s="1"/>
      <c r="B4" s="1"/>
      <c r="C4" s="1"/>
      <c r="D4" s="1"/>
      <c r="E4" s="1"/>
      <c r="F4" s="1" t="s">
        <v>8</v>
      </c>
      <c r="G4" s="1"/>
      <c r="H4" s="25" t="s">
        <v>9</v>
      </c>
      <c r="I4" s="98">
        <v>20</v>
      </c>
      <c r="J4" s="98">
        <v>13</v>
      </c>
      <c r="K4" s="98">
        <v>5</v>
      </c>
      <c r="L4" s="97"/>
      <c r="M4" s="99">
        <f>(I4+J4/60+K4/3600)*10/9</f>
        <v>22.464506172839506</v>
      </c>
      <c r="N4" s="1"/>
      <c r="O4" s="1"/>
      <c r="P4" s="1"/>
      <c r="Q4" s="1"/>
      <c r="R4" s="1"/>
      <c r="S4" s="1"/>
    </row>
    <row r="5" spans="1:19" ht="19.5" thickBot="1" thickTop="1">
      <c r="A5" s="1"/>
      <c r="B5" s="97" t="s">
        <v>45</v>
      </c>
      <c r="C5" s="1"/>
      <c r="D5" s="1"/>
      <c r="E5" s="1"/>
      <c r="F5" s="1"/>
      <c r="G5" s="1"/>
      <c r="H5" s="25" t="s">
        <v>10</v>
      </c>
      <c r="I5" s="98">
        <v>20</v>
      </c>
      <c r="J5" s="97"/>
      <c r="K5" s="97"/>
      <c r="L5" s="97"/>
      <c r="M5" s="100">
        <f>I5*10/9</f>
        <v>22.22222222222222</v>
      </c>
      <c r="N5" s="1"/>
      <c r="O5" s="1"/>
      <c r="P5" s="1"/>
      <c r="Q5" s="1"/>
      <c r="R5" s="1"/>
      <c r="S5" s="1"/>
    </row>
    <row r="6" spans="1:19" ht="19.5" thickBot="1" thickTop="1">
      <c r="A6" s="1"/>
      <c r="B6" s="1"/>
      <c r="C6" s="1"/>
      <c r="D6" s="1"/>
      <c r="E6" s="1"/>
      <c r="F6" s="27"/>
      <c r="G6" s="1"/>
      <c r="H6" s="25" t="s">
        <v>17</v>
      </c>
      <c r="I6" s="98">
        <v>0.356</v>
      </c>
      <c r="J6" s="97"/>
      <c r="K6" s="97"/>
      <c r="L6" s="97"/>
      <c r="M6" s="100">
        <f>I6/PI()*200</f>
        <v>22.663663896285897</v>
      </c>
      <c r="N6" s="1"/>
      <c r="O6" s="1"/>
      <c r="P6" s="1"/>
      <c r="Q6" s="1"/>
      <c r="R6" s="1"/>
      <c r="S6" s="1"/>
    </row>
    <row r="7" spans="1:19" ht="15.75" thickTop="1">
      <c r="A7" s="1"/>
      <c r="B7" s="1"/>
      <c r="C7" s="1"/>
      <c r="D7" s="1"/>
      <c r="E7" s="1"/>
      <c r="F7" s="27"/>
      <c r="G7" s="1"/>
      <c r="H7" s="5"/>
      <c r="I7" s="27"/>
      <c r="J7" s="1"/>
      <c r="K7" s="1"/>
      <c r="L7" s="1"/>
      <c r="M7" s="10"/>
      <c r="N7" s="1"/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.75" thickTop="1">
      <c r="A10" s="1"/>
      <c r="B10" s="82" t="s">
        <v>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1"/>
      <c r="P10" s="1"/>
      <c r="Q10" s="1"/>
      <c r="R10" s="1"/>
      <c r="S10" s="1"/>
    </row>
    <row r="11" spans="1:19" ht="18">
      <c r="A11" s="1"/>
      <c r="B11" s="30"/>
      <c r="C11" s="31"/>
      <c r="D11" s="92" t="s">
        <v>11</v>
      </c>
      <c r="E11" s="93">
        <f>K13</f>
        <v>26.7654</v>
      </c>
      <c r="F11" s="31"/>
      <c r="G11" s="31"/>
      <c r="H11" s="31"/>
      <c r="I11" s="31"/>
      <c r="J11" s="31"/>
      <c r="K11" s="31"/>
      <c r="L11" s="31"/>
      <c r="M11" s="31"/>
      <c r="N11" s="32"/>
      <c r="O11" s="1"/>
      <c r="P11" s="1"/>
      <c r="Q11" s="1"/>
      <c r="R11" s="1"/>
      <c r="S11" s="1"/>
    </row>
    <row r="12" spans="1:19" ht="18.75" thickBot="1">
      <c r="A12" s="1"/>
      <c r="B12" s="30"/>
      <c r="C12" s="33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  <c r="O12" s="1"/>
      <c r="P12" s="1"/>
      <c r="Q12" s="1"/>
      <c r="R12" s="1"/>
      <c r="S12" s="1"/>
    </row>
    <row r="13" spans="1:19" ht="20.25" thickBot="1" thickTop="1">
      <c r="A13" s="1"/>
      <c r="B13" s="30"/>
      <c r="C13" s="31"/>
      <c r="D13" s="31"/>
      <c r="E13" s="31"/>
      <c r="F13" s="31"/>
      <c r="G13" s="31"/>
      <c r="H13" s="36" t="s">
        <v>14</v>
      </c>
      <c r="I13" s="37">
        <v>20</v>
      </c>
      <c r="J13" s="89" t="s">
        <v>41</v>
      </c>
      <c r="K13" s="37">
        <v>26.7654</v>
      </c>
      <c r="L13" s="36"/>
      <c r="M13" s="31"/>
      <c r="N13" s="32"/>
      <c r="O13" s="1"/>
      <c r="P13" s="1"/>
      <c r="Q13" s="1"/>
      <c r="R13" s="1"/>
      <c r="S13" s="1"/>
    </row>
    <row r="14" spans="1:19" ht="19.5" thickTop="1">
      <c r="A14" s="1"/>
      <c r="B14" s="91" t="s">
        <v>37</v>
      </c>
      <c r="C14" s="84">
        <f>I13*COS(K13*PI()/200)</f>
        <v>18.25827103077714</v>
      </c>
      <c r="D14" s="88" t="s">
        <v>36</v>
      </c>
      <c r="E14" s="84"/>
      <c r="F14" s="41"/>
      <c r="G14" s="31"/>
      <c r="H14" s="31"/>
      <c r="I14" s="31"/>
      <c r="J14" s="31"/>
      <c r="K14" s="31"/>
      <c r="L14" s="31"/>
      <c r="M14" s="31"/>
      <c r="N14" s="32"/>
      <c r="O14" s="1"/>
      <c r="P14" s="1"/>
      <c r="Q14" s="1"/>
      <c r="R14" s="1"/>
      <c r="S14" s="1"/>
    </row>
    <row r="15" spans="1:19" ht="18">
      <c r="A15" s="1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  <c r="O15" s="1"/>
      <c r="P15" s="1"/>
      <c r="Q15" s="1"/>
      <c r="R15" s="1"/>
      <c r="S15" s="1"/>
    </row>
    <row r="16" spans="1:19" ht="18">
      <c r="A16" s="1"/>
      <c r="B16" s="30"/>
      <c r="C16" s="31"/>
      <c r="D16" s="31"/>
      <c r="E16" s="42"/>
      <c r="F16" s="31"/>
      <c r="G16" s="31"/>
      <c r="H16" s="31"/>
      <c r="I16" s="31"/>
      <c r="J16" s="31"/>
      <c r="K16" s="31"/>
      <c r="L16" s="31"/>
      <c r="M16" s="31"/>
      <c r="N16" s="32"/>
      <c r="O16" s="1"/>
      <c r="P16" s="1"/>
      <c r="Q16" s="1"/>
      <c r="R16" s="1"/>
      <c r="S16" s="1"/>
    </row>
    <row r="17" spans="1:19" ht="18">
      <c r="A17" s="1"/>
      <c r="B17" s="79" t="s">
        <v>27</v>
      </c>
      <c r="C17" s="31"/>
      <c r="D17" s="31"/>
      <c r="E17" s="44" t="s">
        <v>3</v>
      </c>
      <c r="F17" s="31"/>
      <c r="G17" s="31"/>
      <c r="H17" s="31"/>
      <c r="I17" s="31"/>
      <c r="J17" s="31"/>
      <c r="K17" s="31"/>
      <c r="L17" s="31"/>
      <c r="M17" s="31"/>
      <c r="N17" s="32"/>
      <c r="O17" s="1"/>
      <c r="P17" s="1"/>
      <c r="Q17" s="1"/>
      <c r="R17" s="1"/>
      <c r="S17" s="1"/>
    </row>
    <row r="18" spans="1:19" ht="18.75">
      <c r="A18" s="1"/>
      <c r="B18" s="30"/>
      <c r="C18" s="90" t="s">
        <v>13</v>
      </c>
      <c r="D18" s="87">
        <f>I13*SIN(K13*PI()/200)</f>
        <v>8.1630594121741</v>
      </c>
      <c r="E18" s="31"/>
      <c r="F18" s="31"/>
      <c r="G18" s="31"/>
      <c r="H18" s="31"/>
      <c r="I18" s="31"/>
      <c r="J18" s="31"/>
      <c r="K18" s="31"/>
      <c r="L18" s="31"/>
      <c r="M18" s="31"/>
      <c r="N18" s="32"/>
      <c r="O18" s="1"/>
      <c r="P18" s="1"/>
      <c r="Q18" s="1"/>
      <c r="R18" s="1"/>
      <c r="S18" s="1"/>
    </row>
    <row r="19" spans="1:19" ht="18">
      <c r="A19" s="1"/>
      <c r="B19" s="45"/>
      <c r="C19" s="46"/>
      <c r="D19" s="31"/>
      <c r="E19" s="34" t="s">
        <v>12</v>
      </c>
      <c r="F19" s="35">
        <f>100-K13</f>
        <v>73.2346</v>
      </c>
      <c r="G19" s="47"/>
      <c r="H19" s="48">
        <f>0.5*(D18*C14)</f>
        <v>74.52167559390553</v>
      </c>
      <c r="I19" s="17" t="s">
        <v>15</v>
      </c>
      <c r="J19" s="31"/>
      <c r="K19" s="49">
        <f>C14+D18+I13</f>
        <v>46.421330442951245</v>
      </c>
      <c r="L19" s="17" t="s">
        <v>16</v>
      </c>
      <c r="M19" s="31"/>
      <c r="N19" s="32"/>
      <c r="O19" s="1"/>
      <c r="P19" s="1"/>
      <c r="Q19" s="1"/>
      <c r="R19" s="1"/>
      <c r="S19" s="1"/>
    </row>
    <row r="20" spans="1:19" ht="18.75" thickBot="1">
      <c r="A20" s="1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1"/>
      <c r="P20" s="1"/>
      <c r="Q20" s="1"/>
      <c r="R20" s="1"/>
      <c r="S20" s="1"/>
    </row>
    <row r="21" spans="1:19" ht="14.25" thickBo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6.5" thickBot="1" thickTop="1">
      <c r="A22" s="1"/>
      <c r="B22" s="1"/>
      <c r="C22" s="1"/>
      <c r="D22" s="1"/>
      <c r="E22" s="1"/>
      <c r="F22" s="1"/>
      <c r="G22" s="1"/>
      <c r="H22" s="111" t="s">
        <v>56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 thickBot="1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6.5" thickBot="1" thickTop="1">
      <c r="A24" s="1"/>
      <c r="B24" s="1"/>
      <c r="C24" s="1"/>
      <c r="D24" s="1"/>
      <c r="E24" s="1"/>
      <c r="F24" s="1"/>
      <c r="G24" s="1"/>
      <c r="H24" s="110" t="s">
        <v>20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3.5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2:19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2:19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2:19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2:19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2:19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hyperlinks>
    <hyperlink ref="H22" location="Foglio2!A1" display="TR. QUALUNQUE"/>
    <hyperlink ref="H24" location="Foglio1!A1" display="PAGINA INIZIALE"/>
  </hyperlink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7"/>
  <sheetViews>
    <sheetView zoomScale="98" zoomScaleNormal="98" workbookViewId="0" topLeftCell="A1">
      <selection activeCell="B9" sqref="B9:E10"/>
    </sheetView>
  </sheetViews>
  <sheetFormatPr defaultColWidth="9.140625" defaultRowHeight="12.75"/>
  <cols>
    <col min="5" max="5" width="13.28125" style="0" customWidth="1"/>
    <col min="7" max="7" width="13.8515625" style="0" bestFit="1" customWidth="1"/>
  </cols>
  <sheetData>
    <row r="1" spans="1:18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thickBot="1">
      <c r="A2" s="1"/>
      <c r="B2" s="1"/>
      <c r="C2" s="119" t="s">
        <v>33</v>
      </c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"/>
      <c r="O2" s="1"/>
      <c r="P2" s="1"/>
      <c r="Q2" s="1"/>
      <c r="R2" s="1"/>
    </row>
    <row r="3" spans="1:18" ht="13.5" thickTop="1">
      <c r="A3" s="1"/>
      <c r="B3" s="1"/>
      <c r="C3" s="1"/>
      <c r="D3" s="1"/>
      <c r="E3" s="3"/>
      <c r="F3" s="1"/>
      <c r="G3" s="1"/>
      <c r="H3" s="1"/>
      <c r="I3" s="1"/>
      <c r="J3" s="1"/>
      <c r="K3" s="1"/>
      <c r="L3" s="5"/>
      <c r="M3" s="1"/>
      <c r="N3" s="1"/>
      <c r="O3" s="1"/>
      <c r="P3" s="1"/>
      <c r="Q3" s="1"/>
      <c r="R3" s="1"/>
    </row>
    <row r="4" spans="1:18" ht="15">
      <c r="A4" s="1"/>
      <c r="B4" s="1"/>
      <c r="C4" s="1"/>
      <c r="D4" s="1" t="s">
        <v>8</v>
      </c>
      <c r="E4" s="1"/>
      <c r="F4" s="1"/>
      <c r="G4" s="1"/>
      <c r="H4" s="1"/>
      <c r="I4" s="1"/>
      <c r="J4" s="1"/>
      <c r="K4" s="1"/>
      <c r="L4" s="6"/>
      <c r="M4" s="1"/>
      <c r="N4" s="1"/>
      <c r="O4" s="1"/>
      <c r="P4" s="1"/>
      <c r="Q4" s="1"/>
      <c r="R4" s="1"/>
    </row>
    <row r="5" spans="1:18" ht="15">
      <c r="A5" s="1"/>
      <c r="B5" s="1"/>
      <c r="C5" s="1"/>
      <c r="D5" s="1"/>
      <c r="E5" s="1" t="s">
        <v>61</v>
      </c>
      <c r="F5" s="1"/>
      <c r="G5" s="1"/>
      <c r="H5" s="1"/>
      <c r="I5" s="1"/>
      <c r="J5" s="1"/>
      <c r="K5" s="1"/>
      <c r="L5" s="10"/>
      <c r="M5" s="1"/>
      <c r="N5" s="1"/>
      <c r="O5" s="1"/>
      <c r="P5" s="1"/>
      <c r="Q5" s="1"/>
      <c r="R5" s="1"/>
    </row>
    <row r="6" spans="1:18" ht="15">
      <c r="A6" s="1"/>
      <c r="B6" s="1"/>
      <c r="C6" s="1"/>
      <c r="D6" s="1"/>
      <c r="E6" s="1" t="s">
        <v>60</v>
      </c>
      <c r="F6" s="1"/>
      <c r="G6" s="1"/>
      <c r="H6" s="1"/>
      <c r="I6" s="1"/>
      <c r="J6" s="1"/>
      <c r="K6" s="1"/>
      <c r="L6" s="10"/>
      <c r="M6" s="1"/>
      <c r="N6" s="1"/>
      <c r="O6" s="1"/>
      <c r="P6" s="1"/>
      <c r="Q6" s="1"/>
      <c r="R6" s="1"/>
    </row>
    <row r="7" spans="1:18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0"/>
      <c r="M7" s="1"/>
      <c r="N7" s="1"/>
      <c r="O7" s="1"/>
      <c r="P7" s="1"/>
      <c r="Q7" s="1"/>
      <c r="R7" s="1"/>
    </row>
    <row r="8" spans="1:18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9.5" customHeight="1" thickTop="1">
      <c r="A9" s="1"/>
      <c r="B9" s="113" t="s">
        <v>48</v>
      </c>
      <c r="C9" s="114"/>
      <c r="D9" s="114"/>
      <c r="E9" s="11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 thickBot="1">
      <c r="A10" s="1"/>
      <c r="B10" s="116"/>
      <c r="C10" s="117"/>
      <c r="D10" s="117"/>
      <c r="E10" s="11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9.5" thickBot="1" thickTop="1">
      <c r="A11" s="1"/>
      <c r="B11" s="25"/>
      <c r="C11" s="25"/>
      <c r="D11" s="2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0.25" customHeight="1" thickTop="1">
      <c r="A12" s="1"/>
      <c r="B12" s="113" t="s">
        <v>49</v>
      </c>
      <c r="C12" s="114"/>
      <c r="D12" s="114"/>
      <c r="E12" s="11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3.5" thickBot="1">
      <c r="A13" s="1"/>
      <c r="B13" s="116"/>
      <c r="C13" s="117"/>
      <c r="D13" s="117"/>
      <c r="E13" s="11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9.5" thickBot="1" thickTop="1">
      <c r="A14" s="1"/>
      <c r="B14" s="25"/>
      <c r="C14" s="25"/>
      <c r="D14" s="2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0.25" customHeight="1" thickTop="1">
      <c r="A15" s="1"/>
      <c r="B15" s="113" t="s">
        <v>50</v>
      </c>
      <c r="C15" s="114"/>
      <c r="D15" s="114"/>
      <c r="E15" s="11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 thickBot="1">
      <c r="A16" s="1"/>
      <c r="B16" s="116"/>
      <c r="C16" s="117"/>
      <c r="D16" s="117"/>
      <c r="E16" s="11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9.5" thickBot="1" thickTop="1">
      <c r="A17" s="1"/>
      <c r="B17" s="25"/>
      <c r="C17" s="25"/>
      <c r="D17" s="2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0.25" customHeight="1" thickTop="1">
      <c r="A18" s="1"/>
      <c r="B18" s="113" t="s">
        <v>47</v>
      </c>
      <c r="C18" s="114"/>
      <c r="D18" s="114"/>
      <c r="E18" s="11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3.5" thickBot="1">
      <c r="A19" s="1"/>
      <c r="B19" s="116"/>
      <c r="C19" s="117"/>
      <c r="D19" s="117"/>
      <c r="E19" s="11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.75" thickTop="1">
      <c r="A20" s="1"/>
      <c r="B20" s="25"/>
      <c r="C20" s="25"/>
      <c r="D20" s="2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6.5" thickBot="1" thickTop="1">
      <c r="A22" s="1"/>
      <c r="B22" s="1"/>
      <c r="C22" s="1"/>
      <c r="D22" s="1"/>
      <c r="E22" s="1"/>
      <c r="F22" s="1"/>
      <c r="G22" s="106" t="s">
        <v>57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 thickTop="1">
      <c r="A23" s="1"/>
      <c r="B23" s="1"/>
      <c r="C23" s="2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2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</sheetData>
  <mergeCells count="5">
    <mergeCell ref="B18:E19"/>
    <mergeCell ref="C2:L2"/>
    <mergeCell ref="B9:E10"/>
    <mergeCell ref="B12:E13"/>
    <mergeCell ref="B15:E16"/>
  </mergeCells>
  <hyperlinks>
    <hyperlink ref="G22" location="Foglio1!A1" display="Pagina iniziale"/>
    <hyperlink ref="B9:E10" location="Foglio3!A1" display="CASO 1"/>
    <hyperlink ref="B12:E13" location="Foglio4!A1" display="CASO 2"/>
    <hyperlink ref="B15:E16" location="Foglio5!A3" display="CASO 3"/>
    <hyperlink ref="B18:E19" location="Foglio6!A4" display="CASO 4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105" zoomScaleNormal="105" workbookViewId="0" topLeftCell="A1">
      <selection activeCell="A1" sqref="A1"/>
    </sheetView>
  </sheetViews>
  <sheetFormatPr defaultColWidth="9.140625" defaultRowHeight="12.75"/>
  <cols>
    <col min="11" max="11" width="13.140625" style="0" customWidth="1"/>
  </cols>
  <sheetData>
    <row r="1" spans="1:18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thickBot="1">
      <c r="A2" s="1"/>
      <c r="B2" s="1"/>
      <c r="C2" s="1"/>
      <c r="D2" s="119" t="s">
        <v>31</v>
      </c>
      <c r="E2" s="120"/>
      <c r="F2" s="120"/>
      <c r="G2" s="120"/>
      <c r="H2" s="120"/>
      <c r="I2" s="120"/>
      <c r="J2" s="120"/>
      <c r="K2" s="121"/>
      <c r="L2" s="1"/>
      <c r="M2" s="1"/>
      <c r="N2" s="1"/>
      <c r="O2" s="1"/>
      <c r="P2" s="1"/>
      <c r="Q2" s="1"/>
      <c r="R2" s="1"/>
    </row>
    <row r="3" spans="1:18" ht="13.5" thickTop="1">
      <c r="A3" s="1"/>
      <c r="B3" s="1"/>
      <c r="C3" s="1"/>
      <c r="D3" s="1"/>
      <c r="E3" s="1"/>
      <c r="F3" s="3"/>
      <c r="G3" s="1"/>
      <c r="H3" s="1"/>
      <c r="I3" s="1"/>
      <c r="J3" s="1"/>
      <c r="K3" s="1"/>
      <c r="L3" s="1"/>
      <c r="M3" s="5"/>
      <c r="N3" s="1"/>
      <c r="O3" s="1"/>
      <c r="P3" s="1"/>
      <c r="Q3" s="1"/>
      <c r="R3" s="1"/>
    </row>
    <row r="4" spans="1:18" ht="15">
      <c r="A4" s="1"/>
      <c r="B4" s="1"/>
      <c r="C4" s="1"/>
      <c r="D4" s="1"/>
      <c r="E4" s="1" t="s">
        <v>8</v>
      </c>
      <c r="F4" s="1"/>
      <c r="G4" s="1"/>
      <c r="H4" s="1"/>
      <c r="I4" s="1"/>
      <c r="J4" s="1"/>
      <c r="K4" s="1"/>
      <c r="L4" s="1"/>
      <c r="M4" s="6"/>
      <c r="N4" s="1"/>
      <c r="O4" s="1"/>
      <c r="P4" s="1"/>
      <c r="Q4" s="1"/>
      <c r="R4" s="1"/>
    </row>
    <row r="5" spans="1:18" ht="15">
      <c r="A5" s="1"/>
      <c r="B5" s="1"/>
      <c r="C5" s="1"/>
      <c r="D5" s="1" t="s">
        <v>59</v>
      </c>
      <c r="E5" s="1"/>
      <c r="F5" s="1"/>
      <c r="G5" s="1"/>
      <c r="H5" s="1"/>
      <c r="I5" s="1"/>
      <c r="J5" s="1"/>
      <c r="K5" s="1"/>
      <c r="L5" s="1"/>
      <c r="M5" s="10"/>
      <c r="N5" s="1"/>
      <c r="O5" s="1"/>
      <c r="P5" s="1"/>
      <c r="Q5" s="1"/>
      <c r="R5" s="1"/>
    </row>
    <row r="6" spans="1:18" ht="15">
      <c r="A6" s="1"/>
      <c r="B6" s="1"/>
      <c r="C6" s="1"/>
      <c r="D6" s="1"/>
      <c r="E6" s="1"/>
      <c r="F6" s="1" t="s">
        <v>60</v>
      </c>
      <c r="G6" s="1"/>
      <c r="H6" s="1"/>
      <c r="I6" s="1"/>
      <c r="J6" s="1"/>
      <c r="K6" s="1"/>
      <c r="L6" s="1"/>
      <c r="M6" s="10"/>
      <c r="N6" s="1"/>
      <c r="O6" s="1"/>
      <c r="P6" s="1"/>
      <c r="Q6" s="1"/>
      <c r="R6" s="1"/>
    </row>
    <row r="7" spans="1:18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0"/>
      <c r="N7" s="1"/>
      <c r="O7" s="1"/>
      <c r="P7" s="1"/>
      <c r="Q7" s="1"/>
      <c r="R7" s="1"/>
    </row>
    <row r="8" spans="1:18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9.5" customHeight="1" thickTop="1">
      <c r="A9" s="1"/>
      <c r="B9" s="122" t="s">
        <v>32</v>
      </c>
      <c r="C9" s="123"/>
      <c r="D9" s="123"/>
      <c r="E9" s="123"/>
      <c r="F9" s="12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 thickBot="1">
      <c r="A10" s="1"/>
      <c r="B10" s="125"/>
      <c r="C10" s="126"/>
      <c r="D10" s="126"/>
      <c r="E10" s="126"/>
      <c r="F10" s="12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9.5" thickBot="1" thickTop="1">
      <c r="A11" s="1"/>
      <c r="B11" s="25"/>
      <c r="C11" s="25"/>
      <c r="D11" s="25"/>
      <c r="E11" s="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9.5" customHeight="1" thickTop="1">
      <c r="A12" s="1"/>
      <c r="B12" s="122" t="s">
        <v>55</v>
      </c>
      <c r="C12" s="123"/>
      <c r="D12" s="123"/>
      <c r="E12" s="123"/>
      <c r="F12" s="12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3.5" thickBot="1">
      <c r="A13" s="1"/>
      <c r="B13" s="125"/>
      <c r="C13" s="126"/>
      <c r="D13" s="126"/>
      <c r="E13" s="126"/>
      <c r="F13" s="12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8.75" thickTop="1">
      <c r="A14" s="1"/>
      <c r="B14" s="25"/>
      <c r="C14" s="25"/>
      <c r="D14" s="25"/>
      <c r="E14" s="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2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</sheetData>
  <mergeCells count="3">
    <mergeCell ref="D2:K2"/>
    <mergeCell ref="B9:F10"/>
    <mergeCell ref="B12:F13"/>
  </mergeCells>
  <hyperlinks>
    <hyperlink ref="B9:F10" location="Foglio2!A1" display="CASO 1"/>
    <hyperlink ref="B12:F13" location="'PAGINA INIZIALE'!A1" display="CASO 2"/>
  </hyperlinks>
  <printOptions/>
  <pageMargins left="0.75" right="0.75" top="1" bottom="1" header="0.5" footer="0.5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5"/>
  <dimension ref="A1:R57"/>
  <sheetViews>
    <sheetView zoomScale="80" zoomScaleNormal="80" workbookViewId="0" topLeftCell="A1">
      <selection activeCell="B18" sqref="B18:F19"/>
    </sheetView>
  </sheetViews>
  <sheetFormatPr defaultColWidth="9.140625" defaultRowHeight="12.75"/>
  <cols>
    <col min="1" max="1" width="5.7109375" style="0" customWidth="1"/>
    <col min="3" max="3" width="16.140625" style="0" bestFit="1" customWidth="1"/>
    <col min="5" max="5" width="11.00390625" style="0" bestFit="1" customWidth="1"/>
    <col min="6" max="6" width="13.8515625" style="0" bestFit="1" customWidth="1"/>
    <col min="7" max="7" width="0" style="0" hidden="1" customWidth="1"/>
    <col min="8" max="8" width="14.421875" style="0" bestFit="1" customWidth="1"/>
    <col min="9" max="10" width="9.28125" style="0" bestFit="1" customWidth="1"/>
    <col min="11" max="11" width="12.7109375" style="0" bestFit="1" customWidth="1"/>
    <col min="13" max="13" width="9.28125" style="0" bestFit="1" customWidth="1"/>
    <col min="14" max="14" width="8.7109375" style="0" customWidth="1"/>
  </cols>
  <sheetData>
    <row r="1" spans="1:18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0.75" thickBot="1">
      <c r="A2" s="1"/>
      <c r="B2" s="1"/>
      <c r="C2" s="1"/>
      <c r="D2" s="61" t="s">
        <v>21</v>
      </c>
      <c r="E2" s="57"/>
      <c r="F2" s="58"/>
      <c r="G2" s="59"/>
      <c r="H2" s="59"/>
      <c r="I2" s="59"/>
      <c r="J2" s="59"/>
      <c r="K2" s="59"/>
      <c r="L2" s="59"/>
      <c r="M2" s="60"/>
      <c r="N2" s="1"/>
      <c r="O2" s="1"/>
      <c r="P2" s="1"/>
      <c r="Q2" s="1"/>
      <c r="R2" s="1"/>
    </row>
    <row r="3" spans="1:18" ht="13.5" thickTop="1">
      <c r="A3" s="1"/>
      <c r="B3" s="1"/>
      <c r="C3" s="1"/>
      <c r="D3" s="1"/>
      <c r="E3" s="1"/>
      <c r="F3" s="3"/>
      <c r="G3" s="1"/>
      <c r="H3" s="1"/>
      <c r="I3" s="1"/>
      <c r="J3" s="1"/>
      <c r="K3" s="1"/>
      <c r="L3" s="1"/>
      <c r="M3" s="5"/>
      <c r="N3" s="1"/>
      <c r="O3" s="1"/>
      <c r="P3" s="1"/>
      <c r="Q3" s="1"/>
      <c r="R3" s="1"/>
    </row>
    <row r="4" spans="1:18" ht="15">
      <c r="A4" s="1"/>
      <c r="B4" s="1"/>
      <c r="C4" s="1"/>
      <c r="D4" s="1"/>
      <c r="E4" s="1" t="s">
        <v>8</v>
      </c>
      <c r="F4" s="1"/>
      <c r="G4" s="1"/>
      <c r="H4" s="1"/>
      <c r="I4" s="1"/>
      <c r="J4" s="1"/>
      <c r="K4" s="1"/>
      <c r="L4" s="1"/>
      <c r="M4" s="6"/>
      <c r="N4" s="1"/>
      <c r="O4" s="1"/>
      <c r="P4" s="1"/>
      <c r="Q4" s="1"/>
      <c r="R4" s="1"/>
    </row>
    <row r="5" spans="1:18" ht="15">
      <c r="A5" s="1"/>
      <c r="B5" s="1"/>
      <c r="C5" s="1"/>
      <c r="D5" s="1"/>
      <c r="E5" s="1"/>
      <c r="F5" s="1" t="s">
        <v>58</v>
      </c>
      <c r="G5" s="1"/>
      <c r="H5" s="1"/>
      <c r="I5" s="1"/>
      <c r="J5" s="1"/>
      <c r="K5" s="1"/>
      <c r="L5" s="1"/>
      <c r="M5" s="10"/>
      <c r="N5" s="1"/>
      <c r="O5" s="1"/>
      <c r="P5" s="1"/>
      <c r="Q5" s="1"/>
      <c r="R5" s="1"/>
    </row>
    <row r="6" spans="1:18" ht="15">
      <c r="A6" s="1"/>
      <c r="B6" s="1"/>
      <c r="C6" s="1"/>
      <c r="D6" s="1"/>
      <c r="E6" s="1"/>
      <c r="F6" s="1" t="s">
        <v>62</v>
      </c>
      <c r="G6" s="1"/>
      <c r="H6" s="1"/>
      <c r="I6" s="1"/>
      <c r="J6" s="1"/>
      <c r="K6" s="1"/>
      <c r="L6" s="1"/>
      <c r="M6" s="10"/>
      <c r="N6" s="1"/>
      <c r="O6" s="1"/>
      <c r="P6" s="1"/>
      <c r="Q6" s="1"/>
      <c r="R6" s="1"/>
    </row>
    <row r="7" spans="1:18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0"/>
      <c r="N7" s="1"/>
      <c r="O7" s="1"/>
      <c r="P7" s="1"/>
      <c r="Q7" s="1"/>
      <c r="R7" s="1"/>
    </row>
    <row r="8" spans="1:18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0.25" customHeight="1" thickTop="1">
      <c r="A9" s="1"/>
      <c r="B9" s="128" t="s">
        <v>51</v>
      </c>
      <c r="C9" s="129"/>
      <c r="D9" s="129"/>
      <c r="E9" s="129"/>
      <c r="F9" s="13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 thickBot="1">
      <c r="A10" s="1"/>
      <c r="B10" s="131"/>
      <c r="C10" s="132"/>
      <c r="D10" s="132"/>
      <c r="E10" s="132"/>
      <c r="F10" s="13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9.5" thickBot="1" thickTop="1">
      <c r="A11" s="1"/>
      <c r="B11" s="25"/>
      <c r="C11" s="25"/>
      <c r="D11" s="25"/>
      <c r="E11" s="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0.25" customHeight="1" thickTop="1">
      <c r="A12" s="1"/>
      <c r="B12" s="128" t="s">
        <v>52</v>
      </c>
      <c r="C12" s="129"/>
      <c r="D12" s="129"/>
      <c r="E12" s="129"/>
      <c r="F12" s="13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3.5" thickBot="1">
      <c r="A13" s="1"/>
      <c r="B13" s="131"/>
      <c r="C13" s="132"/>
      <c r="D13" s="132"/>
      <c r="E13" s="132"/>
      <c r="F13" s="13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9.5" thickBot="1" thickTop="1">
      <c r="A14" s="1"/>
      <c r="B14" s="25"/>
      <c r="C14" s="25"/>
      <c r="D14" s="25"/>
      <c r="E14" s="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0.25" customHeight="1" thickTop="1">
      <c r="A15" s="1"/>
      <c r="B15" s="128" t="s">
        <v>53</v>
      </c>
      <c r="C15" s="129"/>
      <c r="D15" s="129"/>
      <c r="E15" s="129"/>
      <c r="F15" s="13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 thickBot="1">
      <c r="A16" s="1"/>
      <c r="B16" s="131"/>
      <c r="C16" s="132"/>
      <c r="D16" s="132"/>
      <c r="E16" s="132"/>
      <c r="F16" s="13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9.5" thickBot="1" thickTop="1">
      <c r="A17" s="1"/>
      <c r="B17" s="25"/>
      <c r="C17" s="25"/>
      <c r="D17" s="25"/>
      <c r="E17" s="2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0.25" customHeight="1" thickTop="1">
      <c r="A18" s="1"/>
      <c r="B18" s="128" t="s">
        <v>54</v>
      </c>
      <c r="C18" s="129"/>
      <c r="D18" s="129"/>
      <c r="E18" s="129"/>
      <c r="F18" s="13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3.5" thickBot="1">
      <c r="A19" s="1"/>
      <c r="B19" s="131"/>
      <c r="C19" s="132"/>
      <c r="D19" s="132"/>
      <c r="E19" s="132"/>
      <c r="F19" s="13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9.5" thickBot="1" thickTop="1">
      <c r="A20" s="1"/>
      <c r="B20" s="25"/>
      <c r="C20" s="25"/>
      <c r="D20" s="25"/>
      <c r="E20" s="2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6.5" thickBot="1" thickTop="1">
      <c r="A21" s="1"/>
      <c r="B21" s="1"/>
      <c r="C21" s="1"/>
      <c r="D21" s="1"/>
      <c r="E21" s="1"/>
      <c r="F21" s="1"/>
      <c r="G21" s="1"/>
      <c r="H21" s="106" t="s">
        <v>57</v>
      </c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thickTop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2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2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</sheetData>
  <mergeCells count="4">
    <mergeCell ref="B9:F10"/>
    <mergeCell ref="B12:F13"/>
    <mergeCell ref="B15:F16"/>
    <mergeCell ref="B18:F19"/>
  </mergeCells>
  <hyperlinks>
    <hyperlink ref="H21" location="Foglio1!A1" display="Pagina iniziale"/>
    <hyperlink ref="B9:F10" location="'2 LATI e ANGOLO COMPRESO'!A1" display="CASO 1"/>
    <hyperlink ref="B12:F13" location="'TRE LATI'!A1" display="CASO 2"/>
    <hyperlink ref="B15:F16" location="'2 LATI 1 ANGOLO'!A3" display="CASO 3"/>
    <hyperlink ref="B18:F19" location="'2 ANGOLI 1 LATO'!A4" display="CASO 4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lory</dc:creator>
  <cp:keywords/>
  <dc:description/>
  <cp:lastModifiedBy>a</cp:lastModifiedBy>
  <cp:lastPrinted>2006-02-24T07:32:09Z</cp:lastPrinted>
  <dcterms:created xsi:type="dcterms:W3CDTF">2004-03-13T21:12:39Z</dcterms:created>
  <dcterms:modified xsi:type="dcterms:W3CDTF">2008-09-14T14:05:21Z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